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 - Ostatní a vedlej..." sheetId="2" r:id="rId2"/>
    <sheet name="SO 102 - Chodník jih" sheetId="3" r:id="rId3"/>
    <sheet name="SO 104 - Rozšíření vozovk..." sheetId="4" r:id="rId4"/>
    <sheet name="SO 202 - Opěrná zeď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001 - Ostatní a vedlej...'!$C$119:$K$136</definedName>
    <definedName name="_xlnm.Print_Area" localSheetId="1">'SO 001 - Ostatní a vedlej...'!$C$4:$J$76,'SO 001 - Ostatní a vedlej...'!$C$82:$J$101,'SO 001 - Ostatní a vedlej...'!$C$107:$J$136</definedName>
    <definedName name="_xlnm.Print_Titles" localSheetId="1">'SO 001 - Ostatní a vedlej...'!$119:$119</definedName>
    <definedName name="_xlnm._FilterDatabase" localSheetId="2" hidden="1">'SO 102 - Chodník jih'!$C$126:$K$223</definedName>
    <definedName name="_xlnm.Print_Area" localSheetId="2">'SO 102 - Chodník jih'!$C$4:$J$76,'SO 102 - Chodník jih'!$C$82:$J$108,'SO 102 - Chodník jih'!$C$114:$J$223</definedName>
    <definedName name="_xlnm.Print_Titles" localSheetId="2">'SO 102 - Chodník jih'!$126:$126</definedName>
    <definedName name="_xlnm._FilterDatabase" localSheetId="3" hidden="1">'SO 104 - Rozšíření vozovk...'!$C$124:$K$193</definedName>
    <definedName name="_xlnm.Print_Area" localSheetId="3">'SO 104 - Rozšíření vozovk...'!$C$4:$J$76,'SO 104 - Rozšíření vozovk...'!$C$82:$J$106,'SO 104 - Rozšíření vozovk...'!$C$112:$J$193</definedName>
    <definedName name="_xlnm.Print_Titles" localSheetId="3">'SO 104 - Rozšíření vozovk...'!$124:$124</definedName>
    <definedName name="_xlnm._FilterDatabase" localSheetId="4" hidden="1">'SO 202 - Opěrná zeď'!$C$121:$K$150</definedName>
    <definedName name="_xlnm.Print_Area" localSheetId="4">'SO 202 - Opěrná zeď'!$C$4:$J$76,'SO 202 - Opěrná zeď'!$C$82:$J$103,'SO 202 - Opěrná zeď'!$C$109:$J$150</definedName>
    <definedName name="_xlnm.Print_Titles" localSheetId="4">'SO 202 - Opěrná zeď'!$121:$121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4" r="J37"/>
  <c r="J36"/>
  <c i="1" r="AY97"/>
  <c i="4" r="J35"/>
  <c i="1" r="AX97"/>
  <c i="4"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2" r="J37"/>
  <c r="J36"/>
  <c i="1" r="AY95"/>
  <c i="2" r="J35"/>
  <c i="1" r="AX95"/>
  <c i="2" r="BI136"/>
  <c r="BH136"/>
  <c r="BG136"/>
  <c r="BF136"/>
  <c r="T136"/>
  <c r="T135"/>
  <c r="T134"/>
  <c r="R136"/>
  <c r="R135"/>
  <c r="R134"/>
  <c r="P136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5" r="J146"/>
  <c r="J145"/>
  <c r="J144"/>
  <c r="J141"/>
  <c r="J140"/>
  <c r="J139"/>
  <c r="J132"/>
  <c r="BK131"/>
  <c r="J129"/>
  <c r="BK128"/>
  <c r="J127"/>
  <c r="BK126"/>
  <c r="J125"/>
  <c i="4" r="J193"/>
  <c r="BK191"/>
  <c r="BK187"/>
  <c r="BK186"/>
  <c r="J182"/>
  <c r="BK179"/>
  <c r="BK177"/>
  <c r="J176"/>
  <c r="BK174"/>
  <c r="J171"/>
  <c r="BK168"/>
  <c r="J167"/>
  <c r="J164"/>
  <c r="BK163"/>
  <c r="BK162"/>
  <c r="J157"/>
  <c r="BK155"/>
  <c r="J153"/>
  <c r="BK151"/>
  <c r="BK139"/>
  <c r="J138"/>
  <c r="J137"/>
  <c r="BK136"/>
  <c i="3" r="J216"/>
  <c r="BK212"/>
  <c r="J209"/>
  <c r="J205"/>
  <c r="J204"/>
  <c r="BK202"/>
  <c r="BK199"/>
  <c r="J196"/>
  <c r="BK193"/>
  <c r="J190"/>
  <c r="BK186"/>
  <c r="BK185"/>
  <c r="BK184"/>
  <c r="BK179"/>
  <c r="BK178"/>
  <c r="BK169"/>
  <c r="J158"/>
  <c r="J152"/>
  <c r="BK146"/>
  <c r="J145"/>
  <c i="2" r="J136"/>
  <c r="J133"/>
  <c r="BK131"/>
  <c r="J128"/>
  <c r="BK125"/>
  <c i="1" r="AS94"/>
  <c i="5" r="BK150"/>
  <c r="BK148"/>
  <c r="J147"/>
  <c r="BK145"/>
  <c r="J142"/>
  <c r="J137"/>
  <c r="J136"/>
  <c r="J134"/>
  <c r="J133"/>
  <c r="J130"/>
  <c r="BK129"/>
  <c r="J128"/>
  <c r="BK125"/>
  <c i="4" r="BK189"/>
  <c r="J188"/>
  <c r="BK185"/>
  <c r="BK180"/>
  <c r="J174"/>
  <c r="BK170"/>
  <c r="BK169"/>
  <c r="J168"/>
  <c r="BK167"/>
  <c r="J166"/>
  <c r="J161"/>
  <c r="BK146"/>
  <c r="BK142"/>
  <c r="BK140"/>
  <c r="J139"/>
  <c r="BK135"/>
  <c r="BK131"/>
  <c i="3" r="BK214"/>
  <c r="J211"/>
  <c r="BK209"/>
  <c r="BK205"/>
  <c r="J199"/>
  <c r="J191"/>
  <c r="J184"/>
  <c r="J183"/>
  <c r="BK181"/>
  <c r="BK175"/>
  <c r="J167"/>
  <c r="J164"/>
  <c r="BK163"/>
  <c r="BK161"/>
  <c r="BK160"/>
  <c r="BK151"/>
  <c r="BK150"/>
  <c r="BK134"/>
  <c r="BK130"/>
  <c i="2" r="BK136"/>
  <c r="BK133"/>
  <c r="J131"/>
  <c r="BK130"/>
  <c r="BK127"/>
  <c r="BK124"/>
  <c i="5" r="J150"/>
  <c r="J148"/>
  <c r="BK147"/>
  <c r="BK146"/>
  <c r="BK144"/>
  <c r="BK142"/>
  <c r="BK141"/>
  <c r="BK140"/>
  <c r="BK139"/>
  <c r="BK137"/>
  <c r="BK136"/>
  <c r="BK134"/>
  <c r="BK133"/>
  <c r="BK132"/>
  <c r="J131"/>
  <c r="BK130"/>
  <c r="BK127"/>
  <c r="J126"/>
  <c i="4" r="J191"/>
  <c r="J190"/>
  <c r="BK188"/>
  <c r="J186"/>
  <c r="J180"/>
  <c r="J179"/>
  <c r="BK176"/>
  <c r="BK173"/>
  <c r="BK161"/>
  <c r="BK160"/>
  <c r="BK157"/>
  <c r="J154"/>
  <c r="BK153"/>
  <c r="J150"/>
  <c r="BK145"/>
  <c r="J143"/>
  <c r="BK141"/>
  <c r="BK133"/>
  <c r="BK129"/>
  <c i="3" r="J222"/>
  <c r="J218"/>
  <c r="J212"/>
  <c r="BK207"/>
  <c r="J202"/>
  <c r="BK192"/>
  <c r="J186"/>
  <c r="BK180"/>
  <c r="J176"/>
  <c r="J171"/>
  <c r="BK168"/>
  <c r="J155"/>
  <c r="J150"/>
  <c r="BK145"/>
  <c r="BK144"/>
  <c r="BK140"/>
  <c r="J137"/>
  <c r="J136"/>
  <c r="BK135"/>
  <c r="BK132"/>
  <c r="J130"/>
  <c i="2" r="J127"/>
  <c r="BK126"/>
  <c i="4" r="BK193"/>
  <c r="BK190"/>
  <c r="J189"/>
  <c r="J187"/>
  <c r="BK184"/>
  <c r="BK182"/>
  <c r="BK175"/>
  <c r="BK172"/>
  <c r="J169"/>
  <c r="BK164"/>
  <c r="J163"/>
  <c r="J162"/>
  <c r="J156"/>
  <c r="BK152"/>
  <c r="BK150"/>
  <c r="J144"/>
  <c r="BK138"/>
  <c r="J136"/>
  <c r="J133"/>
  <c r="J132"/>
  <c r="J131"/>
  <c i="3" r="BK208"/>
  <c r="BK204"/>
  <c r="BK200"/>
  <c r="BK196"/>
  <c r="J194"/>
  <c r="BK191"/>
  <c r="J188"/>
  <c r="BK182"/>
  <c r="J178"/>
  <c r="BK172"/>
  <c r="J165"/>
  <c r="J161"/>
  <c r="BK159"/>
  <c r="J153"/>
  <c r="J142"/>
  <c r="BK139"/>
  <c r="BK138"/>
  <c r="BK136"/>
  <c r="J134"/>
  <c i="2" r="J129"/>
  <c r="BK123"/>
  <c i="4" r="J185"/>
  <c r="BK181"/>
  <c r="J177"/>
  <c r="J175"/>
  <c r="BK171"/>
  <c r="BK156"/>
  <c r="BK154"/>
  <c r="BK147"/>
  <c r="J135"/>
  <c r="J134"/>
  <c r="J129"/>
  <c r="J128"/>
  <c i="3" r="BK223"/>
  <c r="J223"/>
  <c r="BK222"/>
  <c r="J221"/>
  <c r="BK215"/>
  <c r="J208"/>
  <c r="J207"/>
  <c r="J201"/>
  <c r="J200"/>
  <c r="BK195"/>
  <c r="BK189"/>
  <c r="J187"/>
  <c r="J182"/>
  <c r="J180"/>
  <c r="J179"/>
  <c r="BK173"/>
  <c r="BK170"/>
  <c r="BK167"/>
  <c r="J163"/>
  <c r="BK155"/>
  <c r="J154"/>
  <c r="BK153"/>
  <c r="BK149"/>
  <c r="BK143"/>
  <c r="BK133"/>
  <c r="J132"/>
  <c i="2" r="BK129"/>
  <c r="J123"/>
  <c i="4" r="J184"/>
  <c r="J181"/>
  <c r="J172"/>
  <c r="J170"/>
  <c r="J160"/>
  <c r="J159"/>
  <c r="J155"/>
  <c r="J152"/>
  <c r="J151"/>
  <c r="BK143"/>
  <c r="J130"/>
  <c r="BK128"/>
  <c i="3" r="J210"/>
  <c r="J203"/>
  <c r="J193"/>
  <c r="BK183"/>
  <c r="BK174"/>
  <c r="J172"/>
  <c r="J169"/>
  <c r="J166"/>
  <c r="J160"/>
  <c r="J159"/>
  <c r="J156"/>
  <c r="J149"/>
  <c r="J144"/>
  <c r="J143"/>
  <c r="BK141"/>
  <c r="J140"/>
  <c r="BK137"/>
  <c r="J131"/>
  <c i="4" r="J173"/>
  <c r="BK166"/>
  <c r="J147"/>
  <c r="J145"/>
  <c r="BK144"/>
  <c r="J141"/>
  <c r="BK130"/>
  <c i="3" r="BK218"/>
  <c r="J215"/>
  <c r="J213"/>
  <c r="BK211"/>
  <c r="BK210"/>
  <c r="BK198"/>
  <c r="BK197"/>
  <c r="J195"/>
  <c r="BK194"/>
  <c r="J192"/>
  <c r="BK188"/>
  <c r="J181"/>
  <c r="J174"/>
  <c r="BK166"/>
  <c r="BK165"/>
  <c r="BK164"/>
  <c r="BK158"/>
  <c r="BK156"/>
  <c r="BK154"/>
  <c r="J151"/>
  <c r="J146"/>
  <c r="BK142"/>
  <c i="2" r="BK132"/>
  <c r="J130"/>
  <c r="BK128"/>
  <c r="J126"/>
  <c i="4" r="BK159"/>
  <c r="J146"/>
  <c r="J142"/>
  <c r="J140"/>
  <c r="BK137"/>
  <c r="BK134"/>
  <c r="BK132"/>
  <c i="3" r="BK221"/>
  <c r="BK216"/>
  <c r="J214"/>
  <c r="BK213"/>
  <c r="BK203"/>
  <c r="BK201"/>
  <c r="J198"/>
  <c r="J197"/>
  <c r="BK190"/>
  <c r="J189"/>
  <c r="BK187"/>
  <c r="J185"/>
  <c r="BK176"/>
  <c r="J175"/>
  <c r="J173"/>
  <c r="BK171"/>
  <c r="J170"/>
  <c r="J168"/>
  <c r="BK152"/>
  <c r="J141"/>
  <c r="J139"/>
  <c r="J138"/>
  <c r="J135"/>
  <c r="J133"/>
  <c r="BK131"/>
  <c i="2" r="J132"/>
  <c r="J125"/>
  <c r="J124"/>
  <c i="3" l="1" r="R129"/>
  <c r="R157"/>
  <c r="P177"/>
  <c r="BK220"/>
  <c r="J220"/>
  <c r="J107"/>
  <c r="BK148"/>
  <c r="J148"/>
  <c r="J100"/>
  <c r="P157"/>
  <c r="T177"/>
  <c i="4" r="R149"/>
  <c r="R148"/>
  <c i="2" r="T122"/>
  <c r="T121"/>
  <c r="T120"/>
  <c i="3" r="P129"/>
  <c r="T157"/>
  <c r="R177"/>
  <c r="P220"/>
  <c r="P219"/>
  <c i="4" r="T183"/>
  <c i="3" r="BK129"/>
  <c r="J129"/>
  <c r="J98"/>
  <c r="BK157"/>
  <c r="J157"/>
  <c r="J101"/>
  <c r="BK177"/>
  <c r="J177"/>
  <c r="J103"/>
  <c i="2" r="P122"/>
  <c r="P121"/>
  <c r="P120"/>
  <c i="1" r="AU95"/>
  <c i="3" r="BK162"/>
  <c r="J162"/>
  <c r="J102"/>
  <c r="P206"/>
  <c r="R220"/>
  <c r="R219"/>
  <c i="4" r="BK127"/>
  <c r="BK149"/>
  <c r="BK148"/>
  <c r="J148"/>
  <c r="J99"/>
  <c r="R158"/>
  <c i="2" r="R122"/>
  <c r="R121"/>
  <c r="R120"/>
  <c i="3" r="T148"/>
  <c r="T147"/>
  <c r="P162"/>
  <c r="R206"/>
  <c i="4" r="T127"/>
  <c r="BK158"/>
  <c r="J158"/>
  <c r="J101"/>
  <c r="T158"/>
  <c r="R165"/>
  <c r="P178"/>
  <c r="P183"/>
  <c i="5" r="R124"/>
  <c r="R135"/>
  <c i="2" r="BK122"/>
  <c r="J122"/>
  <c r="J98"/>
  <c i="3" r="R148"/>
  <c r="R147"/>
  <c r="R162"/>
  <c r="T206"/>
  <c i="4" r="P127"/>
  <c r="T149"/>
  <c r="T148"/>
  <c r="BK165"/>
  <c r="J165"/>
  <c r="J102"/>
  <c r="T165"/>
  <c r="T178"/>
  <c r="R183"/>
  <c i="5" r="BK124"/>
  <c r="T124"/>
  <c r="P135"/>
  <c r="BK138"/>
  <c r="J138"/>
  <c r="J100"/>
  <c r="T138"/>
  <c i="3" r="T129"/>
  <c r="T128"/>
  <c r="T127"/>
  <c r="P148"/>
  <c r="P147"/>
  <c r="T162"/>
  <c r="BK206"/>
  <c r="J206"/>
  <c r="J104"/>
  <c r="T220"/>
  <c r="T219"/>
  <c i="4" r="R127"/>
  <c r="R126"/>
  <c r="R125"/>
  <c r="P149"/>
  <c r="P148"/>
  <c r="P158"/>
  <c r="P165"/>
  <c r="BK178"/>
  <c r="J178"/>
  <c r="J103"/>
  <c r="R178"/>
  <c r="BK183"/>
  <c r="J183"/>
  <c r="J104"/>
  <c i="5" r="P124"/>
  <c r="BK135"/>
  <c r="J135"/>
  <c r="J99"/>
  <c r="T135"/>
  <c r="P138"/>
  <c r="R138"/>
  <c r="BK143"/>
  <c r="J143"/>
  <c r="J101"/>
  <c r="P143"/>
  <c r="R143"/>
  <c r="T143"/>
  <c i="2" r="J114"/>
  <c r="BE126"/>
  <c r="BE136"/>
  <c r="BK135"/>
  <c r="J135"/>
  <c r="J100"/>
  <c i="3" r="E85"/>
  <c r="BE155"/>
  <c r="BE161"/>
  <c r="BE163"/>
  <c r="BE182"/>
  <c r="BE193"/>
  <c r="BE195"/>
  <c r="BE208"/>
  <c i="4" r="J119"/>
  <c r="BE157"/>
  <c r="BE164"/>
  <c i="2" r="E110"/>
  <c r="F117"/>
  <c i="3" r="F124"/>
  <c r="BE130"/>
  <c r="BE134"/>
  <c r="BE135"/>
  <c r="BE137"/>
  <c r="BE138"/>
  <c r="BE143"/>
  <c r="BE159"/>
  <c r="BE172"/>
  <c r="BE176"/>
  <c r="BE186"/>
  <c r="BK217"/>
  <c r="J217"/>
  <c r="J105"/>
  <c i="4" r="BE128"/>
  <c r="BE132"/>
  <c r="BE133"/>
  <c r="BE151"/>
  <c r="BE168"/>
  <c r="BE169"/>
  <c r="BE170"/>
  <c r="BE171"/>
  <c r="BE175"/>
  <c i="2" r="BE123"/>
  <c r="BE128"/>
  <c r="BE131"/>
  <c r="BE132"/>
  <c i="3" r="J89"/>
  <c r="BE145"/>
  <c r="BE146"/>
  <c r="BE164"/>
  <c r="BE179"/>
  <c r="BE181"/>
  <c r="BE189"/>
  <c r="BE191"/>
  <c r="BE199"/>
  <c i="4" r="BE134"/>
  <c r="BE135"/>
  <c r="BE136"/>
  <c r="BE137"/>
  <c r="BE138"/>
  <c r="BE162"/>
  <c r="BE166"/>
  <c r="BE176"/>
  <c r="BE177"/>
  <c i="2" r="BE125"/>
  <c r="BE127"/>
  <c r="BE133"/>
  <c i="3" r="BE136"/>
  <c r="BE140"/>
  <c r="BE144"/>
  <c r="BE174"/>
  <c r="BE205"/>
  <c r="BE209"/>
  <c r="BE218"/>
  <c r="BE222"/>
  <c r="BE223"/>
  <c i="4" r="E115"/>
  <c r="BE131"/>
  <c r="BE140"/>
  <c r="BE141"/>
  <c r="BE143"/>
  <c r="BE144"/>
  <c r="BE145"/>
  <c r="BE152"/>
  <c r="BE153"/>
  <c r="BE159"/>
  <c r="BE161"/>
  <c r="BE180"/>
  <c r="BE187"/>
  <c r="BE188"/>
  <c i="2" r="BE124"/>
  <c i="3" r="BE131"/>
  <c r="BE149"/>
  <c r="BE151"/>
  <c r="BE156"/>
  <c r="BE158"/>
  <c r="BE168"/>
  <c r="BE180"/>
  <c r="BE184"/>
  <c r="BE198"/>
  <c r="BE201"/>
  <c r="BE202"/>
  <c r="BE210"/>
  <c r="BE211"/>
  <c r="BE212"/>
  <c r="BE213"/>
  <c i="4" r="BE129"/>
  <c r="BE130"/>
  <c r="BE146"/>
  <c r="BE174"/>
  <c r="BE181"/>
  <c r="BE186"/>
  <c r="BE191"/>
  <c i="2" r="BE130"/>
  <c i="3" r="BE133"/>
  <c r="BE165"/>
  <c r="BE166"/>
  <c r="BE183"/>
  <c r="BE187"/>
  <c r="BE190"/>
  <c r="BE200"/>
  <c r="BE203"/>
  <c r="BE204"/>
  <c r="BE214"/>
  <c r="BE215"/>
  <c r="BE216"/>
  <c i="4" r="BE139"/>
  <c r="BE155"/>
  <c r="BE156"/>
  <c r="BE167"/>
  <c r="BE172"/>
  <c r="BE182"/>
  <c r="BE185"/>
  <c r="BE193"/>
  <c r="BK192"/>
  <c r="J192"/>
  <c r="J105"/>
  <c i="5" r="E85"/>
  <c r="F119"/>
  <c r="BE126"/>
  <c r="BE128"/>
  <c r="BE129"/>
  <c r="BE134"/>
  <c r="BE136"/>
  <c r="BE137"/>
  <c r="BE140"/>
  <c r="BE144"/>
  <c i="3" r="BE141"/>
  <c r="BE142"/>
  <c r="BE152"/>
  <c r="BE169"/>
  <c r="BE170"/>
  <c r="BE171"/>
  <c r="BE178"/>
  <c r="BE185"/>
  <c r="BE188"/>
  <c r="BE194"/>
  <c r="BE196"/>
  <c r="BE197"/>
  <c r="BE207"/>
  <c i="4" r="F122"/>
  <c r="BE147"/>
  <c r="BE150"/>
  <c r="BE154"/>
  <c r="BE160"/>
  <c r="BE179"/>
  <c r="BE184"/>
  <c i="5" r="J116"/>
  <c r="BE127"/>
  <c r="BE131"/>
  <c r="BE133"/>
  <c r="BE142"/>
  <c i="2" r="BE129"/>
  <c i="3" r="BE132"/>
  <c r="BE139"/>
  <c r="BE150"/>
  <c r="BE153"/>
  <c r="BE154"/>
  <c r="BE160"/>
  <c r="BE167"/>
  <c r="BE173"/>
  <c r="BE175"/>
  <c r="BE192"/>
  <c r="BE221"/>
  <c i="4" r="BE142"/>
  <c r="BE163"/>
  <c r="BE173"/>
  <c r="BE189"/>
  <c r="BE190"/>
  <c i="5" r="BE125"/>
  <c r="BE130"/>
  <c r="BE132"/>
  <c r="BE139"/>
  <c r="BE141"/>
  <c r="BE145"/>
  <c r="BE146"/>
  <c r="BE147"/>
  <c r="BE148"/>
  <c r="BE150"/>
  <c r="BK149"/>
  <c r="J149"/>
  <c r="J102"/>
  <c i="2" r="F37"/>
  <c i="1" r="BD95"/>
  <c i="2" r="F34"/>
  <c i="1" r="BA95"/>
  <c i="2" r="F36"/>
  <c i="1" r="BC95"/>
  <c i="4" r="F36"/>
  <c i="1" r="BC97"/>
  <c i="3" r="F36"/>
  <c i="1" r="BC96"/>
  <c i="3" r="F35"/>
  <c i="1" r="BB96"/>
  <c i="3" r="F37"/>
  <c i="1" r="BD96"/>
  <c i="5" r="F36"/>
  <c i="1" r="BC98"/>
  <c i="5" r="F35"/>
  <c i="1" r="BB98"/>
  <c i="4" r="F34"/>
  <c i="1" r="BA97"/>
  <c i="5" r="J34"/>
  <c i="1" r="AW98"/>
  <c i="5" r="F34"/>
  <c i="1" r="BA98"/>
  <c i="3" r="J34"/>
  <c i="1" r="AW96"/>
  <c i="4" r="F37"/>
  <c i="1" r="BD97"/>
  <c i="2" r="F35"/>
  <c i="1" r="BB95"/>
  <c i="5" r="F37"/>
  <c i="1" r="BD98"/>
  <c i="2" r="J34"/>
  <c i="1" r="AW95"/>
  <c i="3" r="F34"/>
  <c i="1" r="BA96"/>
  <c i="4" r="F35"/>
  <c i="1" r="BB97"/>
  <c i="4" r="J34"/>
  <c i="1" r="AW97"/>
  <c i="5" l="1" r="BK123"/>
  <c r="J123"/>
  <c r="J97"/>
  <c r="R123"/>
  <c r="R122"/>
  <c i="4" r="P126"/>
  <c r="P125"/>
  <c i="1" r="AU97"/>
  <c i="4" r="BK126"/>
  <c r="BK125"/>
  <c r="J125"/>
  <c r="J96"/>
  <c i="3" r="R128"/>
  <c r="R127"/>
  <c i="5" r="T123"/>
  <c r="T122"/>
  <c i="4" r="T126"/>
  <c r="T125"/>
  <c i="5" r="P123"/>
  <c r="P122"/>
  <c i="1" r="AU98"/>
  <c i="3" r="P128"/>
  <c r="P127"/>
  <c i="1" r="AU96"/>
  <c i="2" r="BK121"/>
  <c r="J121"/>
  <c r="J97"/>
  <c i="3" r="BK147"/>
  <c r="J147"/>
  <c r="J99"/>
  <c i="4" r="J127"/>
  <c r="J98"/>
  <c r="J149"/>
  <c r="J100"/>
  <c i="5" r="J124"/>
  <c r="J98"/>
  <c i="3" r="BK219"/>
  <c r="J219"/>
  <c r="J106"/>
  <c i="2" r="BK134"/>
  <c r="J134"/>
  <c r="J99"/>
  <c i="1" r="BD94"/>
  <c r="W33"/>
  <c i="3" r="J33"/>
  <c i="1" r="AV96"/>
  <c r="AT96"/>
  <c i="2" r="J33"/>
  <c i="1" r="AV95"/>
  <c r="AT95"/>
  <c i="5" r="F33"/>
  <c i="1" r="AZ98"/>
  <c i="5" r="J33"/>
  <c i="1" r="AV98"/>
  <c r="AT98"/>
  <c r="BB94"/>
  <c r="W31"/>
  <c i="4" r="J33"/>
  <c i="1" r="AV97"/>
  <c r="AT97"/>
  <c r="BC94"/>
  <c r="AY94"/>
  <c r="BA94"/>
  <c r="AW94"/>
  <c r="AK30"/>
  <c i="2" r="F33"/>
  <c i="1" r="AZ95"/>
  <c i="4" r="F33"/>
  <c i="1" r="AZ97"/>
  <c i="3" r="F33"/>
  <c i="1" r="AZ96"/>
  <c i="3" l="1" r="BK128"/>
  <c r="J128"/>
  <c r="J97"/>
  <c i="2" r="BK120"/>
  <c r="J120"/>
  <c r="J96"/>
  <c i="4" r="J126"/>
  <c r="J97"/>
  <c i="5" r="BK122"/>
  <c r="J122"/>
  <c i="1" r="AU94"/>
  <c r="W32"/>
  <c i="4" r="J30"/>
  <c i="1" r="AG97"/>
  <c r="AN97"/>
  <c r="AZ94"/>
  <c r="AV94"/>
  <c r="AK29"/>
  <c r="W30"/>
  <c i="5" r="J30"/>
  <c i="1" r="AG98"/>
  <c r="AN98"/>
  <c r="AX94"/>
  <c i="4" l="1" r="J39"/>
  <c i="3" r="BK127"/>
  <c r="J127"/>
  <c r="J96"/>
  <c i="5" r="J96"/>
  <c r="J39"/>
  <c i="2" r="J30"/>
  <c i="1" r="AG95"/>
  <c r="AN95"/>
  <c r="W29"/>
  <c r="AT94"/>
  <c i="2" l="1" r="J39"/>
  <c i="3" r="J30"/>
  <c i="1" r="AG96"/>
  <c r="AN96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<sst xmlns="http://schemas.openxmlformats.org/spreadsheetml/2006/main">
  <si>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</si>
  <si>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</si>
  <si>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</si>
  <si>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</si>
  <si>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</si>
  <si>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{a9a12835-bffd-4af9-ad83-517cce4f631b}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</si>
  <si>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</si>
  <si>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</si>
  <si>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</si>
  <si>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</si>
  <si>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</si>
  <si>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</si>
  <si>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</si>
  <si>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</si>
  <si>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16_085_n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</si>
  <si>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</si>
  <si>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</si>
  <si>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Autobusová zastávka na Trnci_PDPS</t>
  </si>
  <si>
    <t>KSO:</t>
  </si>
  <si>
    <t>CC-CZ:</t>
  </si>
  <si>
    <t>Místo:</t>
  </si>
  <si>
    <t>Trnec</t>
  </si>
  <si>
    <t>Datum:</t>
  </si>
  <si>
    <t>3. 6. 2021</t>
  </si>
  <si>
    <t>Zadavatel:</t>
  </si>
  <si>
    <t>IČ:</t>
  </si>
  <si>
    <t>Město Tišnov</t>
  </si>
  <si>
    <t>DIČ:</t>
  </si>
  <si>
    <t>Uchazeč:</t>
  </si>
  <si>
    <t>Vyplň údaj</t>
  </si>
  <si>
    <t>Projektant:</t>
  </si>
  <si>
    <t>Ing. Adolf Jebavý</t>
  </si>
  <si>
    <t>True</t>
  </si>
  <si>
    <t>Zpracovatel:</t>
  </si>
  <si>
    <t>Nela Kolková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</si>
  <si>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</si>
  <si>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</si>
  <si>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</si>
  <si>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</si>
  <si>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</si>
  <si>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</si>
  <si>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</si>
  <si>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</si>
  <si>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</si>
  <si>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</si>
  <si>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</si>
  <si>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</si>
  <si>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</si>
  <si>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</si>
  <si>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</si>
  <si>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</si>
  <si>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</si>
  <si>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</si>
  <si>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</si>
  <si>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</si>
  <si>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</si>
  <si>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</si>
  <si>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</si>
  <si>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</si>
  <si>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</si>
  <si>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</si>
  <si>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</si>
  <si>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</si>
  <si>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</si>
  <si>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</si>
  <si>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</si>
  <si>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</si>
  <si>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</si>
  <si>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</si>
  <si>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</si>
  <si>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</si>
  <si>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</si>
  <si>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</si>
  <si>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</si>
  <si>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</si>
  <si>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</si>
  <si>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</si>
  <si>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</si>
  <si>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</si>
  <si>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</si>
  <si>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</si>
  <si>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</si>
  <si>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Ostatní a vedlejší náklady</t>
  </si>
  <si>
    <t>STA</t>
  </si>
  <si>
    <t>1</t>
  </si>
  <si>
    <t>{1b869ef9-0919-43ff-a3e7-72bbf7959e3d}</t>
  </si>
  <si>
    <t>2</t>
  </si>
  <si>
    <t>SO 102</t>
  </si>
  <si>
    <t>Chodník jih</t>
  </si>
  <si>
    <t>{a23ade68-2609-4263-9fa6-661780cd32ff}</t>
  </si>
  <si>
    <t>SO 104</t>
  </si>
  <si>
    <t>Rozšíření vozovky jih</t>
  </si>
  <si>
    <t>{08c93c4f-8cc9-49d8-9438-ce6f612a368f}</t>
  </si>
  <si>
    <t>SO 202</t>
  </si>
  <si>
    <t>Opěrná zeď</t>
  </si>
  <si>
    <t>{de63844e-3b0b-4033-9239-2f42bf3a74f0}</t>
  </si>
  <si>
    <t>KRYCÍ LIST SOUPISU PRACÍ</t>
  </si>
  <si>
    <t>Objekt:</t>
  </si>
  <si>
    <t>SO 001 -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</si>
  <si>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</si>
  <si>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</si>
  <si>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</si>
  <si>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</si>
  <si>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</si>
  <si>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</si>
  <si>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O01 -  Ostatní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</si>
  <si>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</si>
  <si>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</si>
  <si>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</si>
  <si>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</si>
  <si>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</si>
  <si>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</si>
  <si>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</si>
  <si>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</si>
  <si>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</si>
  <si>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</si>
  <si>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</si>
  <si>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</si>
  <si>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</si>
  <si>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</si>
  <si>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</si>
  <si>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</si>
  <si>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</si>
  <si>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</si>
  <si>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O01</t>
  </si>
  <si>
    <t xml:space="preserve"> Ostatní</t>
  </si>
  <si>
    <t>K</t>
  </si>
  <si>
    <t>001001001</t>
  </si>
  <si>
    <t>Náklady na zajištění geometrického plánu pro dělení dotčených pozemků viz. SOD</t>
  </si>
  <si>
    <t>ks</t>
  </si>
  <si>
    <t>512</t>
  </si>
  <si>
    <t>2139118159</t>
  </si>
  <si>
    <t>001001002</t>
  </si>
  <si>
    <t>Náklady na zajištění geodetického zaměření skutečného provedení díla viz SOD</t>
  </si>
  <si>
    <t>-298335834</t>
  </si>
  <si>
    <t>3</t>
  </si>
  <si>
    <t>001001003</t>
  </si>
  <si>
    <t>Náklady na zpracování plánu organizace výstavby</t>
  </si>
  <si>
    <t>-830677377</t>
  </si>
  <si>
    <t>001001004</t>
  </si>
  <si>
    <t xml:space="preserve">Náklady na  vytýčení stavby a stávajících inž. sítí</t>
  </si>
  <si>
    <t>soubor</t>
  </si>
  <si>
    <t>1464342225</t>
  </si>
  <si>
    <t>5</t>
  </si>
  <si>
    <t>001001005</t>
  </si>
  <si>
    <t xml:space="preserve">Náklady na  ochranu stávajících inž. sítí</t>
  </si>
  <si>
    <t>-289512744</t>
  </si>
  <si>
    <t>6</t>
  </si>
  <si>
    <t>001001006</t>
  </si>
  <si>
    <t xml:space="preserve">Náklady na  dokumentaci skutečného provedení stavby viz SOD</t>
  </si>
  <si>
    <t>-1500390493</t>
  </si>
  <si>
    <t>7</t>
  </si>
  <si>
    <t>001001007</t>
  </si>
  <si>
    <t xml:space="preserve">Náklady na inženýrsko-geologický průzkum </t>
  </si>
  <si>
    <t>-394290852</t>
  </si>
  <si>
    <t>8</t>
  </si>
  <si>
    <t>001001008</t>
  </si>
  <si>
    <t>Náklady na dopravně-inženýrské opatření včetně dočasného dopravního značení</t>
  </si>
  <si>
    <t>2056819882</t>
  </si>
  <si>
    <t>9</t>
  </si>
  <si>
    <t>001001009</t>
  </si>
  <si>
    <t>Náklady na revize, měření a předepsané zkoušky</t>
  </si>
  <si>
    <t>-1520465884</t>
  </si>
  <si>
    <t>10</t>
  </si>
  <si>
    <t>001001010</t>
  </si>
  <si>
    <t>Náklady na realizační dokumentaci stavby gabionové zdi</t>
  </si>
  <si>
    <t>-634039600</t>
  </si>
  <si>
    <t>11</t>
  </si>
  <si>
    <t>001001011</t>
  </si>
  <si>
    <t>Náklady na realizační dokumentaci oplocení</t>
  </si>
  <si>
    <t>-502410846</t>
  </si>
  <si>
    <t>VRN</t>
  </si>
  <si>
    <t>Vedlejší rozpočtové náklady</t>
  </si>
  <si>
    <t>VRN3</t>
  </si>
  <si>
    <t>Zařízení staveniště</t>
  </si>
  <si>
    <t>12</t>
  </si>
  <si>
    <t>030001000</t>
  </si>
  <si>
    <t>1024</t>
  </si>
  <si>
    <t>-651394936</t>
  </si>
  <si>
    <t>SO 102 - Chodník jih</t>
  </si>
  <si>
    <t>HSV - Práce a dodávky HSV</t>
  </si>
  <si>
    <t xml:space="preserve">    1 - Zemní práce</t>
  </si>
  <si>
    <t xml:space="preserve">    2 - Zakládání</t>
  </si>
  <si>
    <t xml:space="preserve">      21 - Zakládání - úprava podloží a základové spáry, zlepšování vlastností hornin - podmíněné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</si>
  <si>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</si>
  <si>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</si>
  <si>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</si>
  <si>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</si>
  <si>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</si>
  <si>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</si>
  <si>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</si>
  <si>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HSV</t>
  </si>
  <si>
    <t>Práce a dodávky HSV</t>
  </si>
  <si>
    <t>Zemní práce</t>
  </si>
  <si>
    <t>111211101</t>
  </si>
  <si>
    <t>Odstranění křovin a stromů průměru kmene do 100 mm i s kořeny sklonu terénu do 1:5 ručně</t>
  </si>
  <si>
    <t>m2</t>
  </si>
  <si>
    <t>-782530019</t>
  </si>
  <si>
    <t>113106123</t>
  </si>
  <si>
    <t>Rozebrání dlažeb ze zámkových dlaždic komunikací pro pěší ručně</t>
  </si>
  <si>
    <t>-264127129</t>
  </si>
  <si>
    <t>113106171</t>
  </si>
  <si>
    <t>Rozebrání dlažeb vozovek ze zámkové dlažby s ložem z kameniva ručně</t>
  </si>
  <si>
    <t>-722557756</t>
  </si>
  <si>
    <t>113107122</t>
  </si>
  <si>
    <t>Odstranění podkladu z kameniva drceného tl 200 mm ručně</t>
  </si>
  <si>
    <t>328288977</t>
  </si>
  <si>
    <t>113107132</t>
  </si>
  <si>
    <t>Odstranění podkladu z betonu prostého tl 300 mm ručně</t>
  </si>
  <si>
    <t>1266809579</t>
  </si>
  <si>
    <t>113202111</t>
  </si>
  <si>
    <t>Vytrhání obrub krajníků obrubníků stojatých</t>
  </si>
  <si>
    <t>m</t>
  </si>
  <si>
    <t>1125480414</t>
  </si>
  <si>
    <t>121112011</t>
  </si>
  <si>
    <t>Sejmutí ornice tl vrstvy do 150 mm ručně s odhozením do 3 m bez vodorovného přemístění</t>
  </si>
  <si>
    <t>m3</t>
  </si>
  <si>
    <t>-1725277898</t>
  </si>
  <si>
    <t>122251103</t>
  </si>
  <si>
    <t>Odkopávky a prokopávky nezapažené v hornině třídy těžitelnosti I, skupiny 3 objem do 100 m3 strojně</t>
  </si>
  <si>
    <t>1044358199</t>
  </si>
  <si>
    <t>122351103</t>
  </si>
  <si>
    <t>Odkopávky a prokopávky nezapažené v hornině třídy těžitelnosti II, skupiny 4 objem do 100 m3 strojně</t>
  </si>
  <si>
    <t>38655608</t>
  </si>
  <si>
    <t>162301501</t>
  </si>
  <si>
    <t>Vodorovné přemístění křovin do 5 km D kmene do 100 mm</t>
  </si>
  <si>
    <t>441229983</t>
  </si>
  <si>
    <t>162751133</t>
  </si>
  <si>
    <t>Vodorovné přemístění do 6000 m výkopku/sypaniny z horniny třídy těžitelnosti II, skupiny 4 a 5</t>
  </si>
  <si>
    <t>530595054</t>
  </si>
  <si>
    <t>171201201</t>
  </si>
  <si>
    <t>Uložení sypaniny na skládky</t>
  </si>
  <si>
    <t>-1676982133</t>
  </si>
  <si>
    <t>13</t>
  </si>
  <si>
    <t>171201211</t>
  </si>
  <si>
    <t>Poplatek za uložení stavebního odpadu - zeminy a kameniva na skládce</t>
  </si>
  <si>
    <t>t</t>
  </si>
  <si>
    <t>-503727042</t>
  </si>
  <si>
    <t>14</t>
  </si>
  <si>
    <t>181351003</t>
  </si>
  <si>
    <t>Rozprostření ornice tl vrstvy do 200 mm pl do 100 m2 v rovině nebo ve svahu do 1:5 strojně</t>
  </si>
  <si>
    <t>1994698597</t>
  </si>
  <si>
    <t>181411131</t>
  </si>
  <si>
    <t>Založení parkového trávníku výsevem plochy do 1000 m2 v rovině a ve svahu do 1:5</t>
  </si>
  <si>
    <t>-672871386</t>
  </si>
  <si>
    <t>16</t>
  </si>
  <si>
    <t>M</t>
  </si>
  <si>
    <t>005724100</t>
  </si>
  <si>
    <t>osivo směs travní parková</t>
  </si>
  <si>
    <t>kg</t>
  </si>
  <si>
    <t>1228362751</t>
  </si>
  <si>
    <t>17</t>
  </si>
  <si>
    <t>181951114</t>
  </si>
  <si>
    <t>Úprava pláně v hornině třídy těžitelnosti II, skupiny 4 a 5 se zhutněním strojně</t>
  </si>
  <si>
    <t>-1352121292</t>
  </si>
  <si>
    <t>Zakládání</t>
  </si>
  <si>
    <t>Zakládání - úprava podloží a základové spáry, zlepšování vlastností hornin - podmíněné</t>
  </si>
  <si>
    <t>18</t>
  </si>
  <si>
    <t>122252203</t>
  </si>
  <si>
    <t>Odkopávky a prokopávky nezapažené pro silnice a dálnice v hornině třídy těžitelnosti I objem do 100 m3 strojně</t>
  </si>
  <si>
    <t>-643225657</t>
  </si>
  <si>
    <t>19</t>
  </si>
  <si>
    <t>122452203</t>
  </si>
  <si>
    <t>Odkopávky a prokopávky nezapažené pro silnice a dálnice v hornině třídy těžitelnosti II objem do 100 m3 strojně</t>
  </si>
  <si>
    <t>1782982647</t>
  </si>
  <si>
    <t>20</t>
  </si>
  <si>
    <t>162751113</t>
  </si>
  <si>
    <t>Vodorovné přemístění do 6000 m výkopku/sypaniny z horniny třídy těžitelnosti I, skupiny 1 až 3</t>
  </si>
  <si>
    <t>2019168071</t>
  </si>
  <si>
    <t>-1435592784</t>
  </si>
  <si>
    <t>22</t>
  </si>
  <si>
    <t>-2065771922</t>
  </si>
  <si>
    <t>23</t>
  </si>
  <si>
    <t>171152501</t>
  </si>
  <si>
    <t>Zhutnění podloží z hornin soudržných nebo nesoudržných pod násypy</t>
  </si>
  <si>
    <t>-1998851271</t>
  </si>
  <si>
    <t>24</t>
  </si>
  <si>
    <t>564581111</t>
  </si>
  <si>
    <t>Zřízení podsypu nebo podkladu ze sypaniny tl 300 mm</t>
  </si>
  <si>
    <t>1400184964</t>
  </si>
  <si>
    <t>25</t>
  </si>
  <si>
    <t>583312010</t>
  </si>
  <si>
    <t>štěrkopísek netříděný zásypový</t>
  </si>
  <si>
    <t>-1507651154</t>
  </si>
  <si>
    <t>Svislé a kompletní konstrukce</t>
  </si>
  <si>
    <t>26</t>
  </si>
  <si>
    <t>338171124</t>
  </si>
  <si>
    <t>Osazování sloupků a vzpěr plotových ocelových v do 2,60 m do zemního vrutu</t>
  </si>
  <si>
    <t>kus</t>
  </si>
  <si>
    <t>1608718944</t>
  </si>
  <si>
    <t>27</t>
  </si>
  <si>
    <t>553422550</t>
  </si>
  <si>
    <t>sloupek plotový průběžný Pz a komaxitový 2500/38x1,5mm</t>
  </si>
  <si>
    <t>-1368374514</t>
  </si>
  <si>
    <t>28</t>
  </si>
  <si>
    <t>348401230</t>
  </si>
  <si>
    <t>Montáž oplocení ze strojového pletiva bez napínacích drátů výšky do 2,0 m</t>
  </si>
  <si>
    <t>196269587</t>
  </si>
  <si>
    <t>29</t>
  </si>
  <si>
    <t>313247680</t>
  </si>
  <si>
    <t>pletivo drátěné se čtvercovými oky zapletené Pz 50x2x2000mm</t>
  </si>
  <si>
    <t>813931610</t>
  </si>
  <si>
    <t>Komunikace pozemní</t>
  </si>
  <si>
    <t>30</t>
  </si>
  <si>
    <t>564851111</t>
  </si>
  <si>
    <t>Podklad ze štěrkodrtě ŠD tl 150 mm</t>
  </si>
  <si>
    <t>962793677</t>
  </si>
  <si>
    <t>31</t>
  </si>
  <si>
    <t>564962111</t>
  </si>
  <si>
    <t>Podklad z mechanicky zpevněného kameniva MZK tl 200 mm</t>
  </si>
  <si>
    <t>2071297748</t>
  </si>
  <si>
    <t>32</t>
  </si>
  <si>
    <t>596211111</t>
  </si>
  <si>
    <t>Kladení zámkové dlažby komunikací pro pěší tl 60 mm skupiny A pl do 100 m2</t>
  </si>
  <si>
    <t>-1030175529</t>
  </si>
  <si>
    <t>33</t>
  </si>
  <si>
    <t>59245006</t>
  </si>
  <si>
    <t>dlažba skladebná betonová pro nevidomé 200x100x60mm barevná</t>
  </si>
  <si>
    <t>1938144752</t>
  </si>
  <si>
    <t>34</t>
  </si>
  <si>
    <t>59245008</t>
  </si>
  <si>
    <t>dlažba skladebná betonová 200x100x60mm barevná</t>
  </si>
  <si>
    <t>1523138561</t>
  </si>
  <si>
    <t>35</t>
  </si>
  <si>
    <t>59245018</t>
  </si>
  <si>
    <t>dlažba skladebná betonová 200x100x60mm přírodní</t>
  </si>
  <si>
    <t>695696336</t>
  </si>
  <si>
    <t>36</t>
  </si>
  <si>
    <t>596211114</t>
  </si>
  <si>
    <t>Příplatek za kombinaci dvou barev u kladení betonových dlažeb komunikací pro pěší tl 60 mm skupiny A</t>
  </si>
  <si>
    <t>-267520188</t>
  </si>
  <si>
    <t>37</t>
  </si>
  <si>
    <t>596211210</t>
  </si>
  <si>
    <t>Kladení zámkové dlažby komunikací pro pěší tl 80 mm skupiny A pl do 50 m2</t>
  </si>
  <si>
    <t>-1319065646</t>
  </si>
  <si>
    <t>38</t>
  </si>
  <si>
    <t>59245006.R</t>
  </si>
  <si>
    <t>dlažba skladebná betonová pro nevidomé 200x100x80mm barevná</t>
  </si>
  <si>
    <t>999623717</t>
  </si>
  <si>
    <t>39</t>
  </si>
  <si>
    <t>59245020</t>
  </si>
  <si>
    <t>dlažba skladebná betonová 200x100x80mm přírodní</t>
  </si>
  <si>
    <t>-548724251</t>
  </si>
  <si>
    <t>40</t>
  </si>
  <si>
    <t>596211214</t>
  </si>
  <si>
    <t>Příplatek za kombinaci dvou barev u kladení betonových dlažeb komunikací pro pěší tl 80 mm skupiny A</t>
  </si>
  <si>
    <t>-1293017924</t>
  </si>
  <si>
    <t>41</t>
  </si>
  <si>
    <t>596212211</t>
  </si>
  <si>
    <t>Kladení zámkové dlažby pozemních komunikací tl 80 mm skupiny A pl do 100 m2</t>
  </si>
  <si>
    <t>-1683596532</t>
  </si>
  <si>
    <t>42</t>
  </si>
  <si>
    <t>1176850169</t>
  </si>
  <si>
    <t>43</t>
  </si>
  <si>
    <t>596212214</t>
  </si>
  <si>
    <t>Příplatek za kombinaci dvou barev u betonových dlažeb pozemních komunikací tl 80 mm skupiny A</t>
  </si>
  <si>
    <t>-1817576382</t>
  </si>
  <si>
    <t>Ostatní konstrukce a práce, bourání</t>
  </si>
  <si>
    <t>44</t>
  </si>
  <si>
    <t>914111111</t>
  </si>
  <si>
    <t>Montáž svislé dopravní značky do velikosti 1 m2 objímkami na sloupek nebo konzolu</t>
  </si>
  <si>
    <t>-349631392</t>
  </si>
  <si>
    <t>45</t>
  </si>
  <si>
    <t>404455170</t>
  </si>
  <si>
    <t>značka dopravní svislá retroreflexní fólie tř 1 FeZn-Al rám D 700mm</t>
  </si>
  <si>
    <t>1762888266</t>
  </si>
  <si>
    <t>46</t>
  </si>
  <si>
    <t>404455220</t>
  </si>
  <si>
    <t>značka dopravní svislá retroreflexní fólie tř 1 FeZn-Al rám 1000x750mm</t>
  </si>
  <si>
    <t>1990762494</t>
  </si>
  <si>
    <t>47</t>
  </si>
  <si>
    <t>404455120</t>
  </si>
  <si>
    <t>značka dopravní svislá retroreflexní fólie tř 1 FeZn-Al rám 500x500mm</t>
  </si>
  <si>
    <t>-1885393636</t>
  </si>
  <si>
    <t>48</t>
  </si>
  <si>
    <t>404455380</t>
  </si>
  <si>
    <t>značka dopravní svislá retroreflexní fólie tř 1 FeZn-Al rám D 500mm</t>
  </si>
  <si>
    <t>-1165641195</t>
  </si>
  <si>
    <t>49</t>
  </si>
  <si>
    <t>404455310</t>
  </si>
  <si>
    <t>značka dopravní svislá retroreflexní fólie tř 1 FeZn-Al rám 500x300mm</t>
  </si>
  <si>
    <t>803451960</t>
  </si>
  <si>
    <t>50</t>
  </si>
  <si>
    <t>914511112</t>
  </si>
  <si>
    <t>Montáž sloupku dopravních značek délky do 3,5 m s betonovým základem a patkou</t>
  </si>
  <si>
    <t>324514216</t>
  </si>
  <si>
    <t>51</t>
  </si>
  <si>
    <t>404452250</t>
  </si>
  <si>
    <t>sloupek pro dopravní značku Zn D 60mm v 3,5m</t>
  </si>
  <si>
    <t>2115403019</t>
  </si>
  <si>
    <t>52</t>
  </si>
  <si>
    <t>404452400</t>
  </si>
  <si>
    <t>patka pro sloupek Al D 60mm</t>
  </si>
  <si>
    <t>-70593275</t>
  </si>
  <si>
    <t>53</t>
  </si>
  <si>
    <t>404452530</t>
  </si>
  <si>
    <t>víčko plastové na sloupek D 60mm</t>
  </si>
  <si>
    <t>871188691</t>
  </si>
  <si>
    <t>54</t>
  </si>
  <si>
    <t>916131213</t>
  </si>
  <si>
    <t>Osazení silničního obrubníku betonového stojatého s boční opěrou do lože z betonu prostého</t>
  </si>
  <si>
    <t>1043251064</t>
  </si>
  <si>
    <t>55</t>
  </si>
  <si>
    <t>59217031</t>
  </si>
  <si>
    <t>obrubník betonový silniční 1000x150x250mm</t>
  </si>
  <si>
    <t>-909711058</t>
  </si>
  <si>
    <t>56</t>
  </si>
  <si>
    <t>59217029</t>
  </si>
  <si>
    <t>obrubník betonový silniční nájezdový 1000x150x150mm</t>
  </si>
  <si>
    <t>314868920</t>
  </si>
  <si>
    <t>57</t>
  </si>
  <si>
    <t>59217030</t>
  </si>
  <si>
    <t>obrubník betonový silniční přechodový 1000x150x150-250mm</t>
  </si>
  <si>
    <t>1925755914</t>
  </si>
  <si>
    <t>58</t>
  </si>
  <si>
    <t>916231213</t>
  </si>
  <si>
    <t>Osazení chodníkového obrubníku betonového stojatého s boční opěrou do lože z betonu prostého</t>
  </si>
  <si>
    <t>1500994445</t>
  </si>
  <si>
    <t>59</t>
  </si>
  <si>
    <t>59217017</t>
  </si>
  <si>
    <t>obrubník betonový chodníkový 1000x100x250mm</t>
  </si>
  <si>
    <t>-1759073125</t>
  </si>
  <si>
    <t>60</t>
  </si>
  <si>
    <t>916431111</t>
  </si>
  <si>
    <t>Osazení bezbariérového betonového obrubníku do betonového lože tl 150 mm</t>
  </si>
  <si>
    <t>-466139960</t>
  </si>
  <si>
    <t>61</t>
  </si>
  <si>
    <t>59217041</t>
  </si>
  <si>
    <t>obrubník betonový bezbariérový přímý</t>
  </si>
  <si>
    <t>620803112</t>
  </si>
  <si>
    <t>62</t>
  </si>
  <si>
    <t>59217040</t>
  </si>
  <si>
    <t>obrubník betonový bezbariérový náběhový</t>
  </si>
  <si>
    <t>-728527365</t>
  </si>
  <si>
    <t>63</t>
  </si>
  <si>
    <t>916991121</t>
  </si>
  <si>
    <t>Lože pod obrubníky, krajníky nebo obruby z dlažebních kostek z betonu prostého</t>
  </si>
  <si>
    <t>443752010</t>
  </si>
  <si>
    <t>64</t>
  </si>
  <si>
    <t>966006132</t>
  </si>
  <si>
    <t>Odstranění značek dopravních nebo orientačních se sloupky s betonovými patkami</t>
  </si>
  <si>
    <t>-570995413</t>
  </si>
  <si>
    <t>65</t>
  </si>
  <si>
    <t>966006211</t>
  </si>
  <si>
    <t>Odstranění svislých dopravních značek ze sloupů, sloupků nebo konzol</t>
  </si>
  <si>
    <t>1307547339</t>
  </si>
  <si>
    <t>66</t>
  </si>
  <si>
    <t>966052121</t>
  </si>
  <si>
    <t>Bourání sloupků a vzpěr ŽB plotových s betonovou patkou</t>
  </si>
  <si>
    <t>-669085107</t>
  </si>
  <si>
    <t>67</t>
  </si>
  <si>
    <t>966071711</t>
  </si>
  <si>
    <t>Bourání sloupků a vzpěr plotových ocelových do 2,5 m zabetonovaných</t>
  </si>
  <si>
    <t>-2105067647</t>
  </si>
  <si>
    <t>68</t>
  </si>
  <si>
    <t>966071822</t>
  </si>
  <si>
    <t>Rozebrání oplocení z drátěného pletiva se čtvercovými oky výšky do 2,0 m</t>
  </si>
  <si>
    <t>1024337527</t>
  </si>
  <si>
    <t>69</t>
  </si>
  <si>
    <t>966073812</t>
  </si>
  <si>
    <t>Rozebrání vrat a vrátek k oplocení plochy do 10 m2</t>
  </si>
  <si>
    <t>-714316297</t>
  </si>
  <si>
    <t>70</t>
  </si>
  <si>
    <t>979054451</t>
  </si>
  <si>
    <t>Očištění vybouraných zámkových dlaždic s původním spárováním z kameniva těženého</t>
  </si>
  <si>
    <t>1694655061</t>
  </si>
  <si>
    <t>71</t>
  </si>
  <si>
    <t>981511116</t>
  </si>
  <si>
    <t>Demolice konstrukcí objektů z betonu prostého postupným rozebíráním</t>
  </si>
  <si>
    <t>285416900</t>
  </si>
  <si>
    <t>997</t>
  </si>
  <si>
    <t>Přesun sutě</t>
  </si>
  <si>
    <t>72</t>
  </si>
  <si>
    <t>997221551</t>
  </si>
  <si>
    <t>Vodorovná doprava suti ze sypkých materiálů do 1 km</t>
  </si>
  <si>
    <t>-76466208</t>
  </si>
  <si>
    <t>73</t>
  </si>
  <si>
    <t>997221559</t>
  </si>
  <si>
    <t>Příplatek ZKD 1 km u vodorovné dopravy suti ze sypkých materiálů</t>
  </si>
  <si>
    <t>-1910074330</t>
  </si>
  <si>
    <t>74</t>
  </si>
  <si>
    <t>997221561</t>
  </si>
  <si>
    <t>Vodorovná doprava suti z kusových materiálů do 1 km</t>
  </si>
  <si>
    <t>1711182800</t>
  </si>
  <si>
    <t>75</t>
  </si>
  <si>
    <t>997221569</t>
  </si>
  <si>
    <t>Příplatek ZKD 1 km u vodorovné dopravy suti z kusových materiálů</t>
  </si>
  <si>
    <t>-354107530</t>
  </si>
  <si>
    <t>76</t>
  </si>
  <si>
    <t>997221571</t>
  </si>
  <si>
    <t>Vodorovná doprava vybouraných hmot do 1 km</t>
  </si>
  <si>
    <t>-1601330424</t>
  </si>
  <si>
    <t>77</t>
  </si>
  <si>
    <t>997221579</t>
  </si>
  <si>
    <t>Příplatek ZKD 1 km u vodorovné dopravy vybouraných hmot</t>
  </si>
  <si>
    <t>-164041180</t>
  </si>
  <si>
    <t>78</t>
  </si>
  <si>
    <t>997221611</t>
  </si>
  <si>
    <t>Nakládání suti na dopravní prostředky pro vodorovnou dopravu</t>
  </si>
  <si>
    <t>892970579</t>
  </si>
  <si>
    <t>79</t>
  </si>
  <si>
    <t>997221612</t>
  </si>
  <si>
    <t>Nakládání vybouraných hmot na dopravní prostředky pro vodorovnou dopravu</t>
  </si>
  <si>
    <t>-720136275</t>
  </si>
  <si>
    <t>80</t>
  </si>
  <si>
    <t>997221815</t>
  </si>
  <si>
    <t>Poplatek za uložení na skládce (skládkovné) stavebního odpadu betonového kód odpadu 170 101</t>
  </si>
  <si>
    <t>-1683654260</t>
  </si>
  <si>
    <t>81</t>
  </si>
  <si>
    <t>997221855</t>
  </si>
  <si>
    <t>Poplatek za uložení na skládce (skládkovné) zeminy a kameniva kód odpadu 170 504</t>
  </si>
  <si>
    <t>829110051</t>
  </si>
  <si>
    <t>998</t>
  </si>
  <si>
    <t>Přesun hmot</t>
  </si>
  <si>
    <t>82</t>
  </si>
  <si>
    <t>998223011</t>
  </si>
  <si>
    <t>Přesun hmot pro pozemní komunikace s krytem dlážděným</t>
  </si>
  <si>
    <t>55802077</t>
  </si>
  <si>
    <t>PSV</t>
  </si>
  <si>
    <t>Práce a dodávky PSV</t>
  </si>
  <si>
    <t>741</t>
  </si>
  <si>
    <t>Elektroinstalace - silnoproud</t>
  </si>
  <si>
    <t>83</t>
  </si>
  <si>
    <t>741110043</t>
  </si>
  <si>
    <t>Montáž trubka plastová ohebná D přes 35 mm uložená pevně</t>
  </si>
  <si>
    <t>902373513</t>
  </si>
  <si>
    <t>84</t>
  </si>
  <si>
    <t>345713550.R</t>
  </si>
  <si>
    <t>trubka elektroinstalační ohebná dělená Kopohalf, HDPE 06160</t>
  </si>
  <si>
    <t>16929122</t>
  </si>
  <si>
    <t>85</t>
  </si>
  <si>
    <t>998741101</t>
  </si>
  <si>
    <t>Přesun hmot tonážní pro silnoproud v objektech v do 6 m</t>
  </si>
  <si>
    <t>-2032966375</t>
  </si>
  <si>
    <t>SO 104 - Rozšíření vozovky jih</t>
  </si>
  <si>
    <t xml:space="preserve">    8 - Trubní vedení</t>
  </si>
  <si>
    <t>1255243909</t>
  </si>
  <si>
    <t>113107143</t>
  </si>
  <si>
    <t>Odstranění podkladu živičného tl 150 mm ručně</t>
  </si>
  <si>
    <t>522008272</t>
  </si>
  <si>
    <t>113154253</t>
  </si>
  <si>
    <t>Frézování živičného krytu tl 50 mm pruh š 1 m pl do 1000 m2 s překážkami v trase</t>
  </si>
  <si>
    <t>799767531</t>
  </si>
  <si>
    <t>-1268660333</t>
  </si>
  <si>
    <t>-809056293</t>
  </si>
  <si>
    <t>598544666</t>
  </si>
  <si>
    <t>1686591255</t>
  </si>
  <si>
    <t>132251101</t>
  </si>
  <si>
    <t xml:space="preserve">Hloubení rýh nezapažených  š do 800 mm v hornině třídy těžitelnosti I, skupiny 3 objem do 20 m3 strojně</t>
  </si>
  <si>
    <t>-287192804</t>
  </si>
  <si>
    <t>133251101</t>
  </si>
  <si>
    <t>Hloubení šachet nezapažených v hornině třídy těžitelnosti I, skupiny 3 objem do 20 m3</t>
  </si>
  <si>
    <t>-1278868443</t>
  </si>
  <si>
    <t>151101102</t>
  </si>
  <si>
    <t>Zřízení příložného pažení a rozepření stěn rýh hl do 4 m</t>
  </si>
  <si>
    <t>204123412</t>
  </si>
  <si>
    <t>151101112</t>
  </si>
  <si>
    <t>Odstranění příložného pažení a rozepření stěn rýh hl do 4 m</t>
  </si>
  <si>
    <t>2012830845</t>
  </si>
  <si>
    <t>161101101</t>
  </si>
  <si>
    <t>Svislé přemístění výkopku z horniny tř. 1 až 4 hl výkopu do 2,5 m</t>
  </si>
  <si>
    <t>25102874</t>
  </si>
  <si>
    <t>1327209894</t>
  </si>
  <si>
    <t>171151103</t>
  </si>
  <si>
    <t>Uložení sypaniny z hornin soudržných do násypů zhutněných strojně</t>
  </si>
  <si>
    <t>1657535734</t>
  </si>
  <si>
    <t>583312000</t>
  </si>
  <si>
    <t>-1710723474</t>
  </si>
  <si>
    <t>171251201</t>
  </si>
  <si>
    <t>Uložení sypaniny na skládky nebo meziskládky</t>
  </si>
  <si>
    <t>977558634</t>
  </si>
  <si>
    <t>-1631160007</t>
  </si>
  <si>
    <t>174101101</t>
  </si>
  <si>
    <t>Zásyp jam, šachet rýh nebo kolem objektů sypaninou se zhutněním</t>
  </si>
  <si>
    <t>558754269</t>
  </si>
  <si>
    <t>1600307352</t>
  </si>
  <si>
    <t>181951112</t>
  </si>
  <si>
    <t>Úprava pláně v hornině třídy těžitelnosti I, skupiny 1 až 3 se zhutněním strojně</t>
  </si>
  <si>
    <t>713109284</t>
  </si>
  <si>
    <t>197978921</t>
  </si>
  <si>
    <t>672948834</t>
  </si>
  <si>
    <t>-111795218</t>
  </si>
  <si>
    <t>-1301384057</t>
  </si>
  <si>
    <t>1524711668</t>
  </si>
  <si>
    <t>1305971415</t>
  </si>
  <si>
    <t>-273057318</t>
  </si>
  <si>
    <t>-1562908786</t>
  </si>
  <si>
    <t>564861111</t>
  </si>
  <si>
    <t>Podklad ze štěrkodrtě ŠD tl 200 mm</t>
  </si>
  <si>
    <t>1383044050</t>
  </si>
  <si>
    <t>565185111</t>
  </si>
  <si>
    <t>Asfaltový beton vrstva podkladní ACP 16 (obalované kamenivo OKS) tl 150 mm š do 3 m</t>
  </si>
  <si>
    <t>478813082</t>
  </si>
  <si>
    <t>565231112</t>
  </si>
  <si>
    <t>Podklad ze štěrku částečně zpevněného cementovou maltou ŠCM tl 200 mm</t>
  </si>
  <si>
    <t>-968414555</t>
  </si>
  <si>
    <t>573191111</t>
  </si>
  <si>
    <t>Postřik infiltrační kationaktivní emulzí v množství 1 kg/m2</t>
  </si>
  <si>
    <t>817978952</t>
  </si>
  <si>
    <t>573211109</t>
  </si>
  <si>
    <t>Postřik živičný spojovací z asfaltu v množství 0,50 kg/m2</t>
  </si>
  <si>
    <t>1738113098</t>
  </si>
  <si>
    <t>577144111</t>
  </si>
  <si>
    <t>Asfaltový beton vrstva obrusná ACO 11 (ABS) tř. I tl 50 mm š do 3 m z nemodifikovaného asfaltu</t>
  </si>
  <si>
    <t>-128329514</t>
  </si>
  <si>
    <t>Trubní vedení</t>
  </si>
  <si>
    <t>837314111.R</t>
  </si>
  <si>
    <t>Navrtávka na stávající stoku vč. těsnění Forscheda DN 150</t>
  </si>
  <si>
    <t>-666935455</t>
  </si>
  <si>
    <t>871310310</t>
  </si>
  <si>
    <t>Montáž kanalizačního potrubí hladkého plnostěnného SN 10 z polypropylenu DN 150</t>
  </si>
  <si>
    <t>1933672266</t>
  </si>
  <si>
    <t>28617003</t>
  </si>
  <si>
    <t>trubka kanalizační PP plnostěnná třívrstvá DN 150x1000 mm SN 10</t>
  </si>
  <si>
    <t>-1953140296</t>
  </si>
  <si>
    <t>895941111</t>
  </si>
  <si>
    <t>Zřízení vpusti kanalizační uliční z betonových dílců typ UV-50 normální</t>
  </si>
  <si>
    <t>-1473703001</t>
  </si>
  <si>
    <t>592238210</t>
  </si>
  <si>
    <t>vpusť uliční prstenec betonový 180x660x100mm</t>
  </si>
  <si>
    <t>1145522789</t>
  </si>
  <si>
    <t>592238220</t>
  </si>
  <si>
    <t>vpusť uliční dno s výtokem betonové 626x495x50mm</t>
  </si>
  <si>
    <t>-1069075190</t>
  </si>
  <si>
    <t>592238200</t>
  </si>
  <si>
    <t>vpusť uliční skruž betonová 290x500x50mm s osazením na kalový koš pro těžké naplaveniny</t>
  </si>
  <si>
    <t>-799610971</t>
  </si>
  <si>
    <t>286618160</t>
  </si>
  <si>
    <t>koš kalový pro silniční vpusť 315 mm</t>
  </si>
  <si>
    <t>-1176982423</t>
  </si>
  <si>
    <t>592238640</t>
  </si>
  <si>
    <t>prstenec pro uliční vpusť vyrovnávací betonový 390x60x130mm</t>
  </si>
  <si>
    <t>171089681</t>
  </si>
  <si>
    <t>592238260</t>
  </si>
  <si>
    <t>vpusť uliční skruž betonová 590x500x50mm</t>
  </si>
  <si>
    <t>346179956</t>
  </si>
  <si>
    <t>592238780</t>
  </si>
  <si>
    <t>mříž M1 D400 DIN 19583-13, 500/500 mm</t>
  </si>
  <si>
    <t>-1120366827</t>
  </si>
  <si>
    <t>899623151</t>
  </si>
  <si>
    <t>Obetonování potrubí nebo zdiva stok betonem prostým tř. C 16/20 otevřený výkop</t>
  </si>
  <si>
    <t>-1938252409</t>
  </si>
  <si>
    <t>915111111</t>
  </si>
  <si>
    <t>Vodorovné dopravní značení dělící čáry souvislé š 125 mm základní bílá barva</t>
  </si>
  <si>
    <t>972314886</t>
  </si>
  <si>
    <t>915121111</t>
  </si>
  <si>
    <t>Vodorovné dopravní značení vodící čáry souvislé š 250 mm základní bílá barva</t>
  </si>
  <si>
    <t>1931641379</t>
  </si>
  <si>
    <t>915121121</t>
  </si>
  <si>
    <t>Vodorovné dopravní značení vodící čáry přerušované š 250 mm základní bílá barva</t>
  </si>
  <si>
    <t>-544131</t>
  </si>
  <si>
    <t>915131111</t>
  </si>
  <si>
    <t>Vodorovné dopravní značení přechody pro chodce, šipky, symboly základní bílá barva</t>
  </si>
  <si>
    <t>1771898959</t>
  </si>
  <si>
    <t>1146746211</t>
  </si>
  <si>
    <t>-734944105</t>
  </si>
  <si>
    <t>-1127859291</t>
  </si>
  <si>
    <t>64634320</t>
  </si>
  <si>
    <t>430927686</t>
  </si>
  <si>
    <t>83905653</t>
  </si>
  <si>
    <t>997221875</t>
  </si>
  <si>
    <t>Poplatek za uložení stavebního odpadu na recyklační skládce (skládkovné) asfaltového bez obsahu dehtu zatříděného do Katalogu odpadů pod kódem 17 03 02</t>
  </si>
  <si>
    <t>-1253342277</t>
  </si>
  <si>
    <t>-1727024245</t>
  </si>
  <si>
    <t>998225111</t>
  </si>
  <si>
    <t>Přesun hmot pro pozemní komunikace s krytem z kamene, monolitickým betonovým nebo živičným</t>
  </si>
  <si>
    <t>905966634</t>
  </si>
  <si>
    <t>SO 202 - Opěrná zeď</t>
  </si>
  <si>
    <t xml:space="preserve">HSV -  Práce a dodávky HSV</t>
  </si>
  <si>
    <t xml:space="preserve"> Práce a dodávky HSV</t>
  </si>
  <si>
    <t>1032542780</t>
  </si>
  <si>
    <t>1678714111</t>
  </si>
  <si>
    <t>162751117</t>
  </si>
  <si>
    <t>Vodorovné přemístění do 10000 m výkopku/sypaniny z horniny třídy těžitelnosti I, skupiny 1 až 3</t>
  </si>
  <si>
    <t>-1414102668</t>
  </si>
  <si>
    <t>171101112</t>
  </si>
  <si>
    <t>Uložení sypaniny z hornin nesoudržných sypkých s vlhkostí l(d) pod 0,9 mimo aktivní zónu</t>
  </si>
  <si>
    <t>-713233329</t>
  </si>
  <si>
    <t>202307877</t>
  </si>
  <si>
    <t>2074130689</t>
  </si>
  <si>
    <t>-2045752491</t>
  </si>
  <si>
    <t>2124032841</t>
  </si>
  <si>
    <t>583336740</t>
  </si>
  <si>
    <t>kamenivo těžené hrubé frakce 16/32</t>
  </si>
  <si>
    <t>1592875211</t>
  </si>
  <si>
    <t>-16396813</t>
  </si>
  <si>
    <t>212755214</t>
  </si>
  <si>
    <t>Trativody z drenážních trubek plastových flexibilních D 100 mm bez lože</t>
  </si>
  <si>
    <t>2096960025</t>
  </si>
  <si>
    <t>213311110.R</t>
  </si>
  <si>
    <t>Polštáře zhutněné pod základy z kameniva drceného frakce 0 až 32 mm</t>
  </si>
  <si>
    <t>1191028477</t>
  </si>
  <si>
    <t>326214611</t>
  </si>
  <si>
    <t>Zdivo LTM z gabionových matrací dvouzákrutová síť pozinkovaná vyplněná lomovým kamenem</t>
  </si>
  <si>
    <t>721027842</t>
  </si>
  <si>
    <t>348501112</t>
  </si>
  <si>
    <t>Osazení oplocení z dřevěných latí výšky do 1 m</t>
  </si>
  <si>
    <t>1061608390</t>
  </si>
  <si>
    <t>60514101</t>
  </si>
  <si>
    <t>řezivo jehličnaté lať 10-25cm2</t>
  </si>
  <si>
    <t>-1584419404</t>
  </si>
  <si>
    <t>59030041</t>
  </si>
  <si>
    <t>rychlošroub pro SDK se zápustnou hlavou 4,2x70mm</t>
  </si>
  <si>
    <t>100 kus</t>
  </si>
  <si>
    <t>-2063453663</t>
  </si>
  <si>
    <t>919726122</t>
  </si>
  <si>
    <t>Geotextilie pro ochranu, separaci a filtraci netkaná měrná hmotnost do 300 g/m2</t>
  </si>
  <si>
    <t>-2052623240</t>
  </si>
  <si>
    <t>953943122</t>
  </si>
  <si>
    <t>Osazování výrobků do 5 kg/kus do betonu bez jejich dodání</t>
  </si>
  <si>
    <t>676171608</t>
  </si>
  <si>
    <t>13010242</t>
  </si>
  <si>
    <t>tyč ocelová plochá jakost 11 375 60x6mm</t>
  </si>
  <si>
    <t>1302068164</t>
  </si>
  <si>
    <t>14550152</t>
  </si>
  <si>
    <t>profil ocelový obdélníkový svařovaný 60x40x2mm</t>
  </si>
  <si>
    <t>-1313067795</t>
  </si>
  <si>
    <t>-1656331442</t>
  </si>
  <si>
    <t>998312011</t>
  </si>
  <si>
    <t>Přesun hmot pro sanace území, hrazení a úpravy bystřin</t>
  </si>
  <si>
    <t>278978123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</si>
</sst>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16_085_n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Autobusová zastávka na Trnci_PDPS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Trnec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3. 6. 2021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Tišnov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Adolf Jebavý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Nela Kolková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001 - Ostatní a vedlej...'!J30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001 - Ostatní a vedlej...'!P120</f>
        <v>0</v>
      </c>
      <c r="AV95" s="125">
        <f>'SO 001 - Ostatní a vedlej...'!J33</f>
        <v>0</v>
      </c>
      <c r="AW95" s="125">
        <f>'SO 001 - Ostatní a vedlej...'!J34</f>
        <v>0</v>
      </c>
      <c r="AX95" s="125">
        <f>'SO 001 - Ostatní a vedlej...'!J35</f>
        <v>0</v>
      </c>
      <c r="AY95" s="125">
        <f>'SO 001 - Ostatní a vedlej...'!J36</f>
        <v>0</v>
      </c>
      <c r="AZ95" s="125">
        <f>'SO 001 - Ostatní a vedlej...'!F33</f>
        <v>0</v>
      </c>
      <c r="BA95" s="125">
        <f>'SO 001 - Ostatní a vedlej...'!F34</f>
        <v>0</v>
      </c>
      <c r="BB95" s="125">
        <f>'SO 001 - Ostatní a vedlej...'!F35</f>
        <v>0</v>
      </c>
      <c r="BC95" s="125">
        <f>'SO 001 - Ostatní a vedlej...'!F36</f>
        <v>0</v>
      </c>
      <c r="BD95" s="127">
        <f>'SO 001 - Ostatní a vedlej...'!F37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102 - Chodník jih'!J30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'SO 102 - Chodník jih'!P127</f>
        <v>0</v>
      </c>
      <c r="AV96" s="125">
        <f>'SO 102 - Chodník jih'!J33</f>
        <v>0</v>
      </c>
      <c r="AW96" s="125">
        <f>'SO 102 - Chodník jih'!J34</f>
        <v>0</v>
      </c>
      <c r="AX96" s="125">
        <f>'SO 102 - Chodník jih'!J35</f>
        <v>0</v>
      </c>
      <c r="AY96" s="125">
        <f>'SO 102 - Chodník jih'!J36</f>
        <v>0</v>
      </c>
      <c r="AZ96" s="125">
        <f>'SO 102 - Chodník jih'!F33</f>
        <v>0</v>
      </c>
      <c r="BA96" s="125">
        <f>'SO 102 - Chodník jih'!F34</f>
        <v>0</v>
      </c>
      <c r="BB96" s="125">
        <f>'SO 102 - Chodník jih'!F35</f>
        <v>0</v>
      </c>
      <c r="BC96" s="125">
        <f>'SO 102 - Chodník jih'!F36</f>
        <v>0</v>
      </c>
      <c r="BD96" s="127">
        <f>'SO 102 - Chodník jih'!F37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7" customFormat="1" ht="16.5" customHeight="1">
      <c r="A97" s="116" t="s">
        <v>80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104 - Rozšíření vozovk...'!J30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4">
        <v>0</v>
      </c>
      <c r="AT97" s="125">
        <f>ROUND(SUM(AV97:AW97),2)</f>
        <v>0</v>
      </c>
      <c r="AU97" s="126">
        <f>'SO 104 - Rozšíření vozovk...'!P125</f>
        <v>0</v>
      </c>
      <c r="AV97" s="125">
        <f>'SO 104 - Rozšíření vozovk...'!J33</f>
        <v>0</v>
      </c>
      <c r="AW97" s="125">
        <f>'SO 104 - Rozšíření vozovk...'!J34</f>
        <v>0</v>
      </c>
      <c r="AX97" s="125">
        <f>'SO 104 - Rozšíření vozovk...'!J35</f>
        <v>0</v>
      </c>
      <c r="AY97" s="125">
        <f>'SO 104 - Rozšíření vozovk...'!J36</f>
        <v>0</v>
      </c>
      <c r="AZ97" s="125">
        <f>'SO 104 - Rozšíření vozovk...'!F33</f>
        <v>0</v>
      </c>
      <c r="BA97" s="125">
        <f>'SO 104 - Rozšíření vozovk...'!F34</f>
        <v>0</v>
      </c>
      <c r="BB97" s="125">
        <f>'SO 104 - Rozšíření vozovk...'!F35</f>
        <v>0</v>
      </c>
      <c r="BC97" s="125">
        <f>'SO 104 - Rozšíření vozovk...'!F36</f>
        <v>0</v>
      </c>
      <c r="BD97" s="127">
        <f>'SO 104 - Rozšíření vozovk...'!F37</f>
        <v>0</v>
      </c>
      <c r="BE97" s="7"/>
      <c r="BT97" s="128" t="s">
        <v>84</v>
      </c>
      <c r="BV97" s="128" t="s">
        <v>78</v>
      </c>
      <c r="BW97" s="128" t="s">
        <v>92</v>
      </c>
      <c r="BX97" s="128" t="s">
        <v>5</v>
      </c>
      <c r="CL97" s="128" t="s">
        <v>1</v>
      </c>
      <c r="CM97" s="128" t="s">
        <v>86</v>
      </c>
    </row>
    <row r="98" s="7" customFormat="1" ht="16.5" customHeight="1">
      <c r="A98" s="116" t="s">
        <v>80</v>
      </c>
      <c r="B98" s="117"/>
      <c r="C98" s="118"/>
      <c r="D98" s="119" t="s">
        <v>93</v>
      </c>
      <c r="E98" s="119"/>
      <c r="F98" s="119"/>
      <c r="G98" s="119"/>
      <c r="H98" s="119"/>
      <c r="I98" s="120"/>
      <c r="J98" s="119" t="s">
        <v>94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202 - Opěrná zeď'!J30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83</v>
      </c>
      <c r="AR98" s="123"/>
      <c r="AS98" s="129">
        <v>0</v>
      </c>
      <c r="AT98" s="130">
        <f>ROUND(SUM(AV98:AW98),2)</f>
        <v>0</v>
      </c>
      <c r="AU98" s="131">
        <f>'SO 202 - Opěrná zeď'!P122</f>
        <v>0</v>
      </c>
      <c r="AV98" s="130">
        <f>'SO 202 - Opěrná zeď'!J33</f>
        <v>0</v>
      </c>
      <c r="AW98" s="130">
        <f>'SO 202 - Opěrná zeď'!J34</f>
        <v>0</v>
      </c>
      <c r="AX98" s="130">
        <f>'SO 202 - Opěrná zeď'!J35</f>
        <v>0</v>
      </c>
      <c r="AY98" s="130">
        <f>'SO 202 - Opěrná zeď'!J36</f>
        <v>0</v>
      </c>
      <c r="AZ98" s="130">
        <f>'SO 202 - Opěrná zeď'!F33</f>
        <v>0</v>
      </c>
      <c r="BA98" s="130">
        <f>'SO 202 - Opěrná zeď'!F34</f>
        <v>0</v>
      </c>
      <c r="BB98" s="130">
        <f>'SO 202 - Opěrná zeď'!F35</f>
        <v>0</v>
      </c>
      <c r="BC98" s="130">
        <f>'SO 202 - Opěrná zeď'!F36</f>
        <v>0</v>
      </c>
      <c r="BD98" s="132">
        <f>'SO 202 - Opěrná zeď'!F37</f>
        <v>0</v>
      </c>
      <c r="BE98" s="7"/>
      <c r="BT98" s="128" t="s">
        <v>84</v>
      </c>
      <c r="BV98" s="128" t="s">
        <v>78</v>
      </c>
      <c r="BW98" s="128" t="s">
        <v>95</v>
      </c>
      <c r="BX98" s="128" t="s">
        <v>5</v>
      </c>
      <c r="CL98" s="128" t="s">
        <v>1</v>
      </c>
      <c r="CM98" s="128" t="s">
        <v>86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Q/fwFVzGZL/NBV3Fv5PEszKsMXebK6c06VSkv7QT1UzKg+DYuC671gSrKbrtHmLGdcIo2T4COqamEU8F+rs8Ew==" hashValue="nnAizluqq1TIJjA8lzuMxD2Lk5iZ9IXsorJ5TENKGnHy8mD+WPmSg7vSHso5hSGqYxRzN5FvOUdISa7sLkSYS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Ostatní a vedlej...'!C2" display="/"/>
    <hyperlink ref="A96" location="'SO 102 - Chodník jih'!C2" display="/"/>
    <hyperlink ref="A97" location="'SO 104 - Rozšíření vozovk...'!C2" display="/"/>
    <hyperlink ref="A98" location="'SO 202 - Opěrná zeď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Autobusová zastávka na Trnci_PDPS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3. 6. 2021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ROUND((SUM(BE120:BE136)),  2)</f>
        <v>0</v>
      </c>
      <c r="G33" s="35"/>
      <c r="H33" s="35"/>
      <c r="I33" s="152">
        <v>0.20999999999999999</v>
      </c>
      <c r="J33" s="151">
        <f>ROUND(((SUM(BE120:BE136))*I33),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ROUND((SUM(BF120:BF136)),  2)</f>
        <v>0</v>
      </c>
      <c r="G34" s="35"/>
      <c r="H34" s="35"/>
      <c r="I34" s="152">
        <v>0.14999999999999999</v>
      </c>
      <c r="J34" s="151">
        <f>ROUND(((SUM(BF120:BF136))*I34),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ROUND((SUM(BG120:BG136)),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ROUND((SUM(BH120:BH136)),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ROUND((SUM(BI120:BI136)),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Autobusová zastávka na Trnci_PDPS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001 - Ostatní a vedlejší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Trnec</v>
      </c>
      <c r="G89" s="37"/>
      <c r="H89" s="37"/>
      <c r="I89" s="29" t="s">
        <v>22</v>
      </c>
      <c r="J89" s="76" t="str">
        <f>IF(J12="","",J12)</f>
        <v>3. 6. 2021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Tišnov</v>
      </c>
      <c r="G91" s="37"/>
      <c r="H91" s="37"/>
      <c r="I91" s="29" t="s">
        <v>30</v>
      </c>
      <c r="J91" s="33" t="str">
        <f>E21</f>
        <v>Ing. Adolf Jebavý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Nela Kolková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106</v>
      </c>
      <c r="E99" s="179"/>
      <c r="F99" s="179"/>
      <c r="G99" s="179"/>
      <c r="H99" s="179"/>
      <c r="I99" s="179"/>
      <c r="J99" s="180">
        <f>J134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107</v>
      </c>
      <c r="E100" s="185"/>
      <c r="F100" s="185"/>
      <c r="G100" s="185"/>
      <c r="H100" s="185"/>
      <c r="I100" s="185"/>
      <c r="J100" s="186">
        <f>J135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108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Autobusová zastávka na Trnci_PDPS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SO 001 - Ostatní a vedlejší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Trnec</v>
      </c>
      <c r="G114" s="37"/>
      <c r="H114" s="37"/>
      <c r="I114" s="29" t="s">
        <v>22</v>
      </c>
      <c r="J114" s="76" t="str">
        <f>IF(J12="","",J12)</f>
        <v>3. 6. 2021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Město Tišnov</v>
      </c>
      <c r="G116" s="37"/>
      <c r="H116" s="37"/>
      <c r="I116" s="29" t="s">
        <v>30</v>
      </c>
      <c r="J116" s="33" t="str">
        <f>E21</f>
        <v>Ing. Adolf Jebavý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33</v>
      </c>
      <c r="J117" s="33" t="str">
        <f>E24</f>
        <v>Nela Kolková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109</v>
      </c>
      <c r="D119" s="191" t="s">
        <v>61</v>
      </c>
      <c r="E119" s="191" t="s">
        <v>57</v>
      </c>
      <c r="F119" s="191" t="s">
        <v>58</v>
      </c>
      <c r="G119" s="191" t="s">
        <v>110</v>
      </c>
      <c r="H119" s="191" t="s">
        <v>111</v>
      </c>
      <c r="I119" s="191" t="s">
        <v>112</v>
      </c>
      <c r="J119" s="192" t="s">
        <v>101</v>
      </c>
      <c r="K119" s="193" t="s">
        <v>113</v>
      </c>
      <c r="L119" s="194"/>
      <c r="M119" s="97" t="s">
        <v>1</v>
      </c>
      <c r="N119" s="98" t="s">
        <v>40</v>
      </c>
      <c r="O119" s="98" t="s">
        <v>114</v>
      </c>
      <c r="P119" s="98" t="s">
        <v>115</v>
      </c>
      <c r="Q119" s="98" t="s">
        <v>116</v>
      </c>
      <c r="R119" s="98" t="s">
        <v>117</v>
      </c>
      <c r="S119" s="98" t="s">
        <v>118</v>
      </c>
      <c r="T119" s="99" t="s">
        <v>119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120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P121+P134</f>
        <v>0</v>
      </c>
      <c r="Q120" s="101"/>
      <c r="R120" s="197">
        <f>R121+R134</f>
        <v>0</v>
      </c>
      <c r="S120" s="101"/>
      <c r="T120" s="198">
        <f>T121+T134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75</v>
      </c>
      <c r="AU120" s="14" t="s">
        <v>103</v>
      </c>
      <c r="BK120" s="199">
        <f>BK121+BK134</f>
        <v>0</v>
      </c>
    </row>
    <row r="121" s="12" customFormat="1" ht="25.92" customHeight="1">
      <c r="A121" s="12"/>
      <c r="B121" s="200"/>
      <c r="C121" s="201"/>
      <c r="D121" s="202" t="s">
        <v>75</v>
      </c>
      <c r="E121" s="203" t="s">
        <v>121</v>
      </c>
      <c r="F121" s="203" t="s">
        <v>121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0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122</v>
      </c>
      <c r="AT121" s="212" t="s">
        <v>75</v>
      </c>
      <c r="AU121" s="212" t="s">
        <v>76</v>
      </c>
      <c r="AY121" s="211" t="s">
        <v>123</v>
      </c>
      <c r="BK121" s="213">
        <f>BK122</f>
        <v>0</v>
      </c>
    </row>
    <row r="122" s="12" customFormat="1" ht="22.8" customHeight="1">
      <c r="A122" s="12"/>
      <c r="B122" s="200"/>
      <c r="C122" s="201"/>
      <c r="D122" s="202" t="s">
        <v>75</v>
      </c>
      <c r="E122" s="214" t="s">
        <v>124</v>
      </c>
      <c r="F122" s="214" t="s">
        <v>125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SUM(P123:P133)</f>
        <v>0</v>
      </c>
      <c r="Q122" s="208"/>
      <c r="R122" s="209">
        <f>SUM(R123:R133)</f>
        <v>0</v>
      </c>
      <c r="S122" s="208"/>
      <c r="T122" s="210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122</v>
      </c>
      <c r="AT122" s="212" t="s">
        <v>75</v>
      </c>
      <c r="AU122" s="212" t="s">
        <v>84</v>
      </c>
      <c r="AY122" s="211" t="s">
        <v>123</v>
      </c>
      <c r="BK122" s="213">
        <f>SUM(BK123:BK133)</f>
        <v>0</v>
      </c>
    </row>
    <row r="123" s="2" customFormat="1" ht="24.15" customHeight="1">
      <c r="A123" s="35"/>
      <c r="B123" s="36"/>
      <c r="C123" s="216" t="s">
        <v>84</v>
      </c>
      <c r="D123" s="216" t="s">
        <v>126</v>
      </c>
      <c r="E123" s="217" t="s">
        <v>127</v>
      </c>
      <c r="F123" s="218" t="s">
        <v>128</v>
      </c>
      <c r="G123" s="219" t="s">
        <v>129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130</v>
      </c>
      <c r="AT123" s="228" t="s">
        <v>126</v>
      </c>
      <c r="AU123" s="228" t="s">
        <v>86</v>
      </c>
      <c r="AY123" s="14" t="s">
        <v>123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84</v>
      </c>
      <c r="BK123" s="229">
        <f>ROUND(I123*H123,2)</f>
        <v>0</v>
      </c>
      <c r="BL123" s="14" t="s">
        <v>130</v>
      </c>
      <c r="BM123" s="228" t="s">
        <v>131</v>
      </c>
    </row>
    <row r="124" s="2" customFormat="1" ht="24.15" customHeight="1">
      <c r="A124" s="35"/>
      <c r="B124" s="36"/>
      <c r="C124" s="216" t="s">
        <v>86</v>
      </c>
      <c r="D124" s="216" t="s">
        <v>126</v>
      </c>
      <c r="E124" s="217" t="s">
        <v>132</v>
      </c>
      <c r="F124" s="218" t="s">
        <v>133</v>
      </c>
      <c r="G124" s="219" t="s">
        <v>129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130</v>
      </c>
      <c r="AT124" s="228" t="s">
        <v>126</v>
      </c>
      <c r="AU124" s="228" t="s">
        <v>86</v>
      </c>
      <c r="AY124" s="14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130</v>
      </c>
      <c r="BM124" s="228" t="s">
        <v>134</v>
      </c>
    </row>
    <row r="125" s="2" customFormat="1" ht="14.4" customHeight="1">
      <c r="A125" s="35"/>
      <c r="B125" s="36"/>
      <c r="C125" s="216" t="s">
        <v>135</v>
      </c>
      <c r="D125" s="216" t="s">
        <v>126</v>
      </c>
      <c r="E125" s="217" t="s">
        <v>136</v>
      </c>
      <c r="F125" s="218" t="s">
        <v>137</v>
      </c>
      <c r="G125" s="219" t="s">
        <v>129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130</v>
      </c>
      <c r="AT125" s="228" t="s">
        <v>126</v>
      </c>
      <c r="AU125" s="228" t="s">
        <v>86</v>
      </c>
      <c r="AY125" s="14" t="s">
        <v>123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130</v>
      </c>
      <c r="BM125" s="228" t="s">
        <v>138</v>
      </c>
    </row>
    <row r="126" s="2" customFormat="1" ht="14.4" customHeight="1">
      <c r="A126" s="35"/>
      <c r="B126" s="36"/>
      <c r="C126" s="216" t="s">
        <v>122</v>
      </c>
      <c r="D126" s="216" t="s">
        <v>126</v>
      </c>
      <c r="E126" s="217" t="s">
        <v>139</v>
      </c>
      <c r="F126" s="218" t="s">
        <v>140</v>
      </c>
      <c r="G126" s="219" t="s">
        <v>141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130</v>
      </c>
      <c r="AT126" s="228" t="s">
        <v>126</v>
      </c>
      <c r="AU126" s="228" t="s">
        <v>86</v>
      </c>
      <c r="AY126" s="14" t="s">
        <v>123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130</v>
      </c>
      <c r="BM126" s="228" t="s">
        <v>142</v>
      </c>
    </row>
    <row r="127" s="2" customFormat="1" ht="14.4" customHeight="1">
      <c r="A127" s="35"/>
      <c r="B127" s="36"/>
      <c r="C127" s="216" t="s">
        <v>143</v>
      </c>
      <c r="D127" s="216" t="s">
        <v>126</v>
      </c>
      <c r="E127" s="217" t="s">
        <v>144</v>
      </c>
      <c r="F127" s="218" t="s">
        <v>145</v>
      </c>
      <c r="G127" s="219" t="s">
        <v>141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130</v>
      </c>
      <c r="AT127" s="228" t="s">
        <v>126</v>
      </c>
      <c r="AU127" s="228" t="s">
        <v>86</v>
      </c>
      <c r="AY127" s="14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130</v>
      </c>
      <c r="BM127" s="228" t="s">
        <v>146</v>
      </c>
    </row>
    <row r="128" s="2" customFormat="1" ht="24.15" customHeight="1">
      <c r="A128" s="35"/>
      <c r="B128" s="36"/>
      <c r="C128" s="216" t="s">
        <v>147</v>
      </c>
      <c r="D128" s="216" t="s">
        <v>126</v>
      </c>
      <c r="E128" s="217" t="s">
        <v>148</v>
      </c>
      <c r="F128" s="218" t="s">
        <v>149</v>
      </c>
      <c r="G128" s="219" t="s">
        <v>129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130</v>
      </c>
      <c r="AT128" s="228" t="s">
        <v>126</v>
      </c>
      <c r="AU128" s="228" t="s">
        <v>86</v>
      </c>
      <c r="AY128" s="14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130</v>
      </c>
      <c r="BM128" s="228" t="s">
        <v>150</v>
      </c>
    </row>
    <row r="129" s="2" customFormat="1" ht="14.4" customHeight="1">
      <c r="A129" s="35"/>
      <c r="B129" s="36"/>
      <c r="C129" s="216" t="s">
        <v>151</v>
      </c>
      <c r="D129" s="216" t="s">
        <v>126</v>
      </c>
      <c r="E129" s="217" t="s">
        <v>152</v>
      </c>
      <c r="F129" s="218" t="s">
        <v>153</v>
      </c>
      <c r="G129" s="219" t="s">
        <v>141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130</v>
      </c>
      <c r="AT129" s="228" t="s">
        <v>126</v>
      </c>
      <c r="AU129" s="228" t="s">
        <v>86</v>
      </c>
      <c r="AY129" s="14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130</v>
      </c>
      <c r="BM129" s="228" t="s">
        <v>154</v>
      </c>
    </row>
    <row r="130" s="2" customFormat="1" ht="24.15" customHeight="1">
      <c r="A130" s="35"/>
      <c r="B130" s="36"/>
      <c r="C130" s="216" t="s">
        <v>155</v>
      </c>
      <c r="D130" s="216" t="s">
        <v>126</v>
      </c>
      <c r="E130" s="217" t="s">
        <v>156</v>
      </c>
      <c r="F130" s="218" t="s">
        <v>157</v>
      </c>
      <c r="G130" s="219" t="s">
        <v>141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130</v>
      </c>
      <c r="AT130" s="228" t="s">
        <v>126</v>
      </c>
      <c r="AU130" s="228" t="s">
        <v>86</v>
      </c>
      <c r="AY130" s="14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130</v>
      </c>
      <c r="BM130" s="228" t="s">
        <v>158</v>
      </c>
    </row>
    <row r="131" s="2" customFormat="1" ht="14.4" customHeight="1">
      <c r="A131" s="35"/>
      <c r="B131" s="36"/>
      <c r="C131" s="216" t="s">
        <v>159</v>
      </c>
      <c r="D131" s="216" t="s">
        <v>126</v>
      </c>
      <c r="E131" s="217" t="s">
        <v>160</v>
      </c>
      <c r="F131" s="218" t="s">
        <v>161</v>
      </c>
      <c r="G131" s="219" t="s">
        <v>129</v>
      </c>
      <c r="H131" s="220">
        <v>4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86</v>
      </c>
      <c r="AY131" s="14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130</v>
      </c>
      <c r="BM131" s="228" t="s">
        <v>162</v>
      </c>
    </row>
    <row r="132" s="2" customFormat="1" ht="24.15" customHeight="1">
      <c r="A132" s="35"/>
      <c r="B132" s="36"/>
      <c r="C132" s="216" t="s">
        <v>163</v>
      </c>
      <c r="D132" s="216" t="s">
        <v>126</v>
      </c>
      <c r="E132" s="217" t="s">
        <v>164</v>
      </c>
      <c r="F132" s="218" t="s">
        <v>165</v>
      </c>
      <c r="G132" s="219" t="s">
        <v>141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130</v>
      </c>
      <c r="AT132" s="228" t="s">
        <v>126</v>
      </c>
      <c r="AU132" s="228" t="s">
        <v>86</v>
      </c>
      <c r="AY132" s="14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130</v>
      </c>
      <c r="BM132" s="228" t="s">
        <v>166</v>
      </c>
    </row>
    <row r="133" s="2" customFormat="1" ht="14.4" customHeight="1">
      <c r="A133" s="35"/>
      <c r="B133" s="36"/>
      <c r="C133" s="216" t="s">
        <v>167</v>
      </c>
      <c r="D133" s="216" t="s">
        <v>126</v>
      </c>
      <c r="E133" s="217" t="s">
        <v>168</v>
      </c>
      <c r="F133" s="218" t="s">
        <v>169</v>
      </c>
      <c r="G133" s="219" t="s">
        <v>141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86</v>
      </c>
      <c r="AY133" s="14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130</v>
      </c>
      <c r="BM133" s="228" t="s">
        <v>170</v>
      </c>
    </row>
    <row r="134" s="12" customFormat="1" ht="25.92" customHeight="1">
      <c r="A134" s="12"/>
      <c r="B134" s="200"/>
      <c r="C134" s="201"/>
      <c r="D134" s="202" t="s">
        <v>75</v>
      </c>
      <c r="E134" s="203" t="s">
        <v>171</v>
      </c>
      <c r="F134" s="203" t="s">
        <v>172</v>
      </c>
      <c r="G134" s="201"/>
      <c r="H134" s="201"/>
      <c r="I134" s="204"/>
      <c r="J134" s="205">
        <f>BK134</f>
        <v>0</v>
      </c>
      <c r="K134" s="201"/>
      <c r="L134" s="206"/>
      <c r="M134" s="207"/>
      <c r="N134" s="208"/>
      <c r="O134" s="208"/>
      <c r="P134" s="209">
        <f>P135</f>
        <v>0</v>
      </c>
      <c r="Q134" s="208"/>
      <c r="R134" s="209">
        <f>R135</f>
        <v>0</v>
      </c>
      <c r="S134" s="208"/>
      <c r="T134" s="21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143</v>
      </c>
      <c r="AT134" s="212" t="s">
        <v>75</v>
      </c>
      <c r="AU134" s="212" t="s">
        <v>76</v>
      </c>
      <c r="AY134" s="211" t="s">
        <v>123</v>
      </c>
      <c r="BK134" s="213">
        <f>BK135</f>
        <v>0</v>
      </c>
    </row>
    <row r="135" s="12" customFormat="1" ht="22.8" customHeight="1">
      <c r="A135" s="12"/>
      <c r="B135" s="200"/>
      <c r="C135" s="201"/>
      <c r="D135" s="202" t="s">
        <v>75</v>
      </c>
      <c r="E135" s="214" t="s">
        <v>173</v>
      </c>
      <c r="F135" s="214" t="s">
        <v>174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P136</f>
        <v>0</v>
      </c>
      <c r="Q135" s="208"/>
      <c r="R135" s="209">
        <f>R136</f>
        <v>0</v>
      </c>
      <c r="S135" s="208"/>
      <c r="T135" s="21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143</v>
      </c>
      <c r="AT135" s="212" t="s">
        <v>75</v>
      </c>
      <c r="AU135" s="212" t="s">
        <v>84</v>
      </c>
      <c r="AY135" s="211" t="s">
        <v>123</v>
      </c>
      <c r="BK135" s="213">
        <f>BK136</f>
        <v>0</v>
      </c>
    </row>
    <row r="136" s="2" customFormat="1" ht="14.4" customHeight="1">
      <c r="A136" s="35"/>
      <c r="B136" s="36"/>
      <c r="C136" s="216" t="s">
        <v>175</v>
      </c>
      <c r="D136" s="216" t="s">
        <v>126</v>
      </c>
      <c r="E136" s="217" t="s">
        <v>176</v>
      </c>
      <c r="F136" s="218" t="s">
        <v>174</v>
      </c>
      <c r="G136" s="219" t="s">
        <v>141</v>
      </c>
      <c r="H136" s="220">
        <v>1</v>
      </c>
      <c r="I136" s="221"/>
      <c r="J136" s="222">
        <f>ROUND(I136*H136,2)</f>
        <v>0</v>
      </c>
      <c r="K136" s="223"/>
      <c r="L136" s="41"/>
      <c r="M136" s="230" t="s">
        <v>1</v>
      </c>
      <c r="N136" s="231" t="s">
        <v>41</v>
      </c>
      <c r="O136" s="232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177</v>
      </c>
      <c r="AT136" s="228" t="s">
        <v>126</v>
      </c>
      <c r="AU136" s="228" t="s">
        <v>86</v>
      </c>
      <c r="AY136" s="14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177</v>
      </c>
      <c r="BM136" s="228" t="s">
        <v>178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qfqq0vGz0ShwDz7JImn4GBtLQ+JbCSEfIeC5izGj32STWNWSm2iZvwOVznnI6FvcpUyNAdG1pUVFQY0Miy+D6w==" hashValue="H4T1F7EsNM/5Lw7oX71nK6iUT7Pmc6pCXwJ+3sUzx0adLCLXJaw6luFaKmqE7447Umyw3XCYEPuU+6FpGYnx9w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Autobusová zastávka na Trnci_PDPS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179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3. 6. 2021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ROUND((SUM(BE127:BE223)),  2)</f>
        <v>0</v>
      </c>
      <c r="G33" s="35"/>
      <c r="H33" s="35"/>
      <c r="I33" s="152">
        <v>0.20999999999999999</v>
      </c>
      <c r="J33" s="151">
        <f>ROUND(((SUM(BE127:BE223))*I33),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ROUND((SUM(BF127:BF223)),  2)</f>
        <v>0</v>
      </c>
      <c r="G34" s="35"/>
      <c r="H34" s="35"/>
      <c r="I34" s="152">
        <v>0.14999999999999999</v>
      </c>
      <c r="J34" s="151">
        <f>ROUND(((SUM(BF127:BF223))*I34),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ROUND((SUM(BG127:BG223)),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ROUND((SUM(BH127:BH223)),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ROUND((SUM(BI127:BI223)),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Autobusová zastávka na Trnci_PDPS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102 - Chodník jih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Trnec</v>
      </c>
      <c r="G89" s="37"/>
      <c r="H89" s="37"/>
      <c r="I89" s="29" t="s">
        <v>22</v>
      </c>
      <c r="J89" s="76" t="str">
        <f>IF(J12="","",J12)</f>
        <v>3. 6. 2021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Tišnov</v>
      </c>
      <c r="G91" s="37"/>
      <c r="H91" s="37"/>
      <c r="I91" s="29" t="s">
        <v>30</v>
      </c>
      <c r="J91" s="33" t="str">
        <f>E21</f>
        <v>Ing. Adolf Jebavý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Nela Kolková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180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181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182</v>
      </c>
      <c r="E99" s="185"/>
      <c r="F99" s="185"/>
      <c r="G99" s="185"/>
      <c r="H99" s="185"/>
      <c r="I99" s="185"/>
      <c r="J99" s="186">
        <f>J147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2"/>
      <c r="C100" s="183"/>
      <c r="D100" s="184" t="s">
        <v>183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184</v>
      </c>
      <c r="E101" s="185"/>
      <c r="F101" s="185"/>
      <c r="G101" s="185"/>
      <c r="H101" s="185"/>
      <c r="I101" s="185"/>
      <c r="J101" s="186">
        <f>J157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185</v>
      </c>
      <c r="E102" s="185"/>
      <c r="F102" s="185"/>
      <c r="G102" s="185"/>
      <c r="H102" s="185"/>
      <c r="I102" s="185"/>
      <c r="J102" s="186">
        <f>J162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186</v>
      </c>
      <c r="E103" s="185"/>
      <c r="F103" s="185"/>
      <c r="G103" s="185"/>
      <c r="H103" s="185"/>
      <c r="I103" s="185"/>
      <c r="J103" s="186">
        <f>J177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187</v>
      </c>
      <c r="E104" s="185"/>
      <c r="F104" s="185"/>
      <c r="G104" s="185"/>
      <c r="H104" s="185"/>
      <c r="I104" s="185"/>
      <c r="J104" s="186">
        <f>J206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188</v>
      </c>
      <c r="E105" s="185"/>
      <c r="F105" s="185"/>
      <c r="G105" s="185"/>
      <c r="H105" s="185"/>
      <c r="I105" s="185"/>
      <c r="J105" s="186">
        <f>J217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189</v>
      </c>
      <c r="E106" s="179"/>
      <c r="F106" s="179"/>
      <c r="G106" s="179"/>
      <c r="H106" s="179"/>
      <c r="I106" s="179"/>
      <c r="J106" s="180">
        <f>J219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190</v>
      </c>
      <c r="E107" s="185"/>
      <c r="F107" s="185"/>
      <c r="G107" s="185"/>
      <c r="H107" s="185"/>
      <c r="I107" s="185"/>
      <c r="J107" s="186">
        <f>J220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108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Autobusová zastávka na Trnci_PDPS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97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SO 102 - Chodník jih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Trnec</v>
      </c>
      <c r="G121" s="37"/>
      <c r="H121" s="37"/>
      <c r="I121" s="29" t="s">
        <v>22</v>
      </c>
      <c r="J121" s="76" t="str">
        <f>IF(J12="","",J12)</f>
        <v>3. 6. 2021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>Město Tišnov</v>
      </c>
      <c r="G123" s="37"/>
      <c r="H123" s="37"/>
      <c r="I123" s="29" t="s">
        <v>30</v>
      </c>
      <c r="J123" s="33" t="str">
        <f>E21</f>
        <v>Ing. Adolf Jebavý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33</v>
      </c>
      <c r="J124" s="33" t="str">
        <f>E24</f>
        <v>Nela Kolková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109</v>
      </c>
      <c r="D126" s="191" t="s">
        <v>61</v>
      </c>
      <c r="E126" s="191" t="s">
        <v>57</v>
      </c>
      <c r="F126" s="191" t="s">
        <v>58</v>
      </c>
      <c r="G126" s="191" t="s">
        <v>110</v>
      </c>
      <c r="H126" s="191" t="s">
        <v>111</v>
      </c>
      <c r="I126" s="191" t="s">
        <v>112</v>
      </c>
      <c r="J126" s="192" t="s">
        <v>101</v>
      </c>
      <c r="K126" s="193" t="s">
        <v>113</v>
      </c>
      <c r="L126" s="194"/>
      <c r="M126" s="97" t="s">
        <v>1</v>
      </c>
      <c r="N126" s="98" t="s">
        <v>40</v>
      </c>
      <c r="O126" s="98" t="s">
        <v>114</v>
      </c>
      <c r="P126" s="98" t="s">
        <v>115</v>
      </c>
      <c r="Q126" s="98" t="s">
        <v>116</v>
      </c>
      <c r="R126" s="98" t="s">
        <v>117</v>
      </c>
      <c r="S126" s="98" t="s">
        <v>118</v>
      </c>
      <c r="T126" s="99" t="s">
        <v>119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120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P128+P219</f>
        <v>0</v>
      </c>
      <c r="Q127" s="101"/>
      <c r="R127" s="197">
        <f>R128+R219</f>
        <v>171.89569080000001</v>
      </c>
      <c r="S127" s="101"/>
      <c r="T127" s="198">
        <f>T128+T219</f>
        <v>65.046939999999992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75</v>
      </c>
      <c r="AU127" s="14" t="s">
        <v>103</v>
      </c>
      <c r="BK127" s="199">
        <f>BK128+BK219</f>
        <v>0</v>
      </c>
    </row>
    <row r="128" s="12" customFormat="1" ht="25.92" customHeight="1">
      <c r="A128" s="12"/>
      <c r="B128" s="200"/>
      <c r="C128" s="201"/>
      <c r="D128" s="202" t="s">
        <v>75</v>
      </c>
      <c r="E128" s="203" t="s">
        <v>191</v>
      </c>
      <c r="F128" s="203" t="s">
        <v>192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P129+P147+P157+P162+P177+P206+P217</f>
        <v>0</v>
      </c>
      <c r="Q128" s="208"/>
      <c r="R128" s="209">
        <f>R129+R147+R157+R162+R177+R206+R217</f>
        <v>171.72937680000001</v>
      </c>
      <c r="S128" s="208"/>
      <c r="T128" s="210">
        <f>T129+T147+T157+T162+T177+T206+T217</f>
        <v>65.046939999999992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84</v>
      </c>
      <c r="AT128" s="212" t="s">
        <v>75</v>
      </c>
      <c r="AU128" s="212" t="s">
        <v>76</v>
      </c>
      <c r="AY128" s="211" t="s">
        <v>123</v>
      </c>
      <c r="BK128" s="213">
        <f>BK129+BK147+BK157+BK162+BK177+BK206+BK217</f>
        <v>0</v>
      </c>
    </row>
    <row r="129" s="12" customFormat="1" ht="22.8" customHeight="1">
      <c r="A129" s="12"/>
      <c r="B129" s="200"/>
      <c r="C129" s="201"/>
      <c r="D129" s="202" t="s">
        <v>75</v>
      </c>
      <c r="E129" s="214" t="s">
        <v>84</v>
      </c>
      <c r="F129" s="214" t="s">
        <v>193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SUM(P130:P146)</f>
        <v>0</v>
      </c>
      <c r="Q129" s="208"/>
      <c r="R129" s="209">
        <f>SUM(R130:R146)</f>
        <v>0.0011310000000000001</v>
      </c>
      <c r="S129" s="208"/>
      <c r="T129" s="210">
        <f>SUM(T130:T146)</f>
        <v>57.412499999999994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84</v>
      </c>
      <c r="AT129" s="212" t="s">
        <v>75</v>
      </c>
      <c r="AU129" s="212" t="s">
        <v>84</v>
      </c>
      <c r="AY129" s="211" t="s">
        <v>123</v>
      </c>
      <c r="BK129" s="213">
        <f>SUM(BK130:BK146)</f>
        <v>0</v>
      </c>
    </row>
    <row r="130" s="2" customFormat="1" ht="24.15" customHeight="1">
      <c r="A130" s="35"/>
      <c r="B130" s="36"/>
      <c r="C130" s="216" t="s">
        <v>84</v>
      </c>
      <c r="D130" s="216" t="s">
        <v>126</v>
      </c>
      <c r="E130" s="217" t="s">
        <v>194</v>
      </c>
      <c r="F130" s="218" t="s">
        <v>195</v>
      </c>
      <c r="G130" s="219" t="s">
        <v>196</v>
      </c>
      <c r="H130" s="220">
        <v>10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122</v>
      </c>
      <c r="AT130" s="228" t="s">
        <v>126</v>
      </c>
      <c r="AU130" s="228" t="s">
        <v>86</v>
      </c>
      <c r="AY130" s="14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122</v>
      </c>
      <c r="BM130" s="228" t="s">
        <v>197</v>
      </c>
    </row>
    <row r="131" s="2" customFormat="1" ht="24.15" customHeight="1">
      <c r="A131" s="35"/>
      <c r="B131" s="36"/>
      <c r="C131" s="216" t="s">
        <v>86</v>
      </c>
      <c r="D131" s="216" t="s">
        <v>126</v>
      </c>
      <c r="E131" s="217" t="s">
        <v>198</v>
      </c>
      <c r="F131" s="218" t="s">
        <v>199</v>
      </c>
      <c r="G131" s="219" t="s">
        <v>196</v>
      </c>
      <c r="H131" s="220">
        <v>19.100000000000001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0.26000000000000001</v>
      </c>
      <c r="T131" s="227">
        <f>S131*H131</f>
        <v>4.9660000000000002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122</v>
      </c>
      <c r="AT131" s="228" t="s">
        <v>126</v>
      </c>
      <c r="AU131" s="228" t="s">
        <v>86</v>
      </c>
      <c r="AY131" s="14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122</v>
      </c>
      <c r="BM131" s="228" t="s">
        <v>200</v>
      </c>
    </row>
    <row r="132" s="2" customFormat="1" ht="24.15" customHeight="1">
      <c r="A132" s="35"/>
      <c r="B132" s="36"/>
      <c r="C132" s="216" t="s">
        <v>135</v>
      </c>
      <c r="D132" s="216" t="s">
        <v>126</v>
      </c>
      <c r="E132" s="217" t="s">
        <v>201</v>
      </c>
      <c r="F132" s="218" t="s">
        <v>202</v>
      </c>
      <c r="G132" s="219" t="s">
        <v>196</v>
      </c>
      <c r="H132" s="220">
        <v>38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0.29499999999999998</v>
      </c>
      <c r="T132" s="227">
        <f>S132*H132</f>
        <v>11.209999999999999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122</v>
      </c>
      <c r="AT132" s="228" t="s">
        <v>126</v>
      </c>
      <c r="AU132" s="228" t="s">
        <v>86</v>
      </c>
      <c r="AY132" s="14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122</v>
      </c>
      <c r="BM132" s="228" t="s">
        <v>203</v>
      </c>
    </row>
    <row r="133" s="2" customFormat="1" ht="24.15" customHeight="1">
      <c r="A133" s="35"/>
      <c r="B133" s="36"/>
      <c r="C133" s="216" t="s">
        <v>122</v>
      </c>
      <c r="D133" s="216" t="s">
        <v>126</v>
      </c>
      <c r="E133" s="217" t="s">
        <v>204</v>
      </c>
      <c r="F133" s="218" t="s">
        <v>205</v>
      </c>
      <c r="G133" s="219" t="s">
        <v>196</v>
      </c>
      <c r="H133" s="220">
        <v>48.600000000000001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0.28999999999999998</v>
      </c>
      <c r="T133" s="227">
        <f>S133*H133</f>
        <v>14.093999999999999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122</v>
      </c>
      <c r="AT133" s="228" t="s">
        <v>126</v>
      </c>
      <c r="AU133" s="228" t="s">
        <v>86</v>
      </c>
      <c r="AY133" s="14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122</v>
      </c>
      <c r="BM133" s="228" t="s">
        <v>206</v>
      </c>
    </row>
    <row r="134" s="2" customFormat="1" ht="24.15" customHeight="1">
      <c r="A134" s="35"/>
      <c r="B134" s="36"/>
      <c r="C134" s="216" t="s">
        <v>143</v>
      </c>
      <c r="D134" s="216" t="s">
        <v>126</v>
      </c>
      <c r="E134" s="217" t="s">
        <v>207</v>
      </c>
      <c r="F134" s="218" t="s">
        <v>208</v>
      </c>
      <c r="G134" s="219" t="s">
        <v>196</v>
      </c>
      <c r="H134" s="220">
        <v>14.4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0.625</v>
      </c>
      <c r="T134" s="227">
        <f>S134*H134</f>
        <v>9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122</v>
      </c>
      <c r="AT134" s="228" t="s">
        <v>126</v>
      </c>
      <c r="AU134" s="228" t="s">
        <v>86</v>
      </c>
      <c r="AY134" s="14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122</v>
      </c>
      <c r="BM134" s="228" t="s">
        <v>209</v>
      </c>
    </row>
    <row r="135" s="2" customFormat="1" ht="14.4" customHeight="1">
      <c r="A135" s="35"/>
      <c r="B135" s="36"/>
      <c r="C135" s="216" t="s">
        <v>147</v>
      </c>
      <c r="D135" s="216" t="s">
        <v>126</v>
      </c>
      <c r="E135" s="217" t="s">
        <v>210</v>
      </c>
      <c r="F135" s="218" t="s">
        <v>211</v>
      </c>
      <c r="G135" s="219" t="s">
        <v>212</v>
      </c>
      <c r="H135" s="220">
        <v>88.5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0.20499999999999999</v>
      </c>
      <c r="T135" s="227">
        <f>S135*H135</f>
        <v>18.142499999999998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122</v>
      </c>
      <c r="AT135" s="228" t="s">
        <v>126</v>
      </c>
      <c r="AU135" s="228" t="s">
        <v>86</v>
      </c>
      <c r="AY135" s="14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122</v>
      </c>
      <c r="BM135" s="228" t="s">
        <v>213</v>
      </c>
    </row>
    <row r="136" s="2" customFormat="1" ht="24.15" customHeight="1">
      <c r="A136" s="35"/>
      <c r="B136" s="36"/>
      <c r="C136" s="216" t="s">
        <v>151</v>
      </c>
      <c r="D136" s="216" t="s">
        <v>126</v>
      </c>
      <c r="E136" s="217" t="s">
        <v>214</v>
      </c>
      <c r="F136" s="218" t="s">
        <v>215</v>
      </c>
      <c r="G136" s="219" t="s">
        <v>216</v>
      </c>
      <c r="H136" s="220">
        <v>42.899999999999999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122</v>
      </c>
      <c r="AT136" s="228" t="s">
        <v>126</v>
      </c>
      <c r="AU136" s="228" t="s">
        <v>86</v>
      </c>
      <c r="AY136" s="14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122</v>
      </c>
      <c r="BM136" s="228" t="s">
        <v>217</v>
      </c>
    </row>
    <row r="137" s="2" customFormat="1" ht="24.15" customHeight="1">
      <c r="A137" s="35"/>
      <c r="B137" s="36"/>
      <c r="C137" s="216" t="s">
        <v>155</v>
      </c>
      <c r="D137" s="216" t="s">
        <v>126</v>
      </c>
      <c r="E137" s="217" t="s">
        <v>218</v>
      </c>
      <c r="F137" s="218" t="s">
        <v>219</v>
      </c>
      <c r="G137" s="219" t="s">
        <v>216</v>
      </c>
      <c r="H137" s="220">
        <v>100.476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122</v>
      </c>
      <c r="AT137" s="228" t="s">
        <v>126</v>
      </c>
      <c r="AU137" s="228" t="s">
        <v>86</v>
      </c>
      <c r="AY137" s="14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122</v>
      </c>
      <c r="BM137" s="228" t="s">
        <v>220</v>
      </c>
    </row>
    <row r="138" s="2" customFormat="1" ht="24.15" customHeight="1">
      <c r="A138" s="35"/>
      <c r="B138" s="36"/>
      <c r="C138" s="216" t="s">
        <v>159</v>
      </c>
      <c r="D138" s="216" t="s">
        <v>126</v>
      </c>
      <c r="E138" s="217" t="s">
        <v>221</v>
      </c>
      <c r="F138" s="218" t="s">
        <v>222</v>
      </c>
      <c r="G138" s="219" t="s">
        <v>216</v>
      </c>
      <c r="H138" s="220">
        <v>83.849999999999994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122</v>
      </c>
      <c r="AT138" s="228" t="s">
        <v>126</v>
      </c>
      <c r="AU138" s="228" t="s">
        <v>86</v>
      </c>
      <c r="AY138" s="14" t="s">
        <v>123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122</v>
      </c>
      <c r="BM138" s="228" t="s">
        <v>223</v>
      </c>
    </row>
    <row r="139" s="2" customFormat="1" ht="24.15" customHeight="1">
      <c r="A139" s="35"/>
      <c r="B139" s="36"/>
      <c r="C139" s="216" t="s">
        <v>163</v>
      </c>
      <c r="D139" s="216" t="s">
        <v>126</v>
      </c>
      <c r="E139" s="217" t="s">
        <v>224</v>
      </c>
      <c r="F139" s="218" t="s">
        <v>225</v>
      </c>
      <c r="G139" s="219" t="s">
        <v>196</v>
      </c>
      <c r="H139" s="220">
        <v>10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122</v>
      </c>
      <c r="AT139" s="228" t="s">
        <v>126</v>
      </c>
      <c r="AU139" s="228" t="s">
        <v>86</v>
      </c>
      <c r="AY139" s="14" t="s">
        <v>123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122</v>
      </c>
      <c r="BM139" s="228" t="s">
        <v>226</v>
      </c>
    </row>
    <row r="140" s="2" customFormat="1" ht="24.15" customHeight="1">
      <c r="A140" s="35"/>
      <c r="B140" s="36"/>
      <c r="C140" s="216" t="s">
        <v>167</v>
      </c>
      <c r="D140" s="216" t="s">
        <v>126</v>
      </c>
      <c r="E140" s="217" t="s">
        <v>227</v>
      </c>
      <c r="F140" s="218" t="s">
        <v>228</v>
      </c>
      <c r="G140" s="219" t="s">
        <v>216</v>
      </c>
      <c r="H140" s="220">
        <v>227.226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122</v>
      </c>
      <c r="AT140" s="228" t="s">
        <v>126</v>
      </c>
      <c r="AU140" s="228" t="s">
        <v>86</v>
      </c>
      <c r="AY140" s="14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122</v>
      </c>
      <c r="BM140" s="228" t="s">
        <v>229</v>
      </c>
    </row>
    <row r="141" s="2" customFormat="1" ht="14.4" customHeight="1">
      <c r="A141" s="35"/>
      <c r="B141" s="36"/>
      <c r="C141" s="216" t="s">
        <v>175</v>
      </c>
      <c r="D141" s="216" t="s">
        <v>126</v>
      </c>
      <c r="E141" s="217" t="s">
        <v>230</v>
      </c>
      <c r="F141" s="218" t="s">
        <v>231</v>
      </c>
      <c r="G141" s="219" t="s">
        <v>216</v>
      </c>
      <c r="H141" s="220">
        <v>227.226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122</v>
      </c>
      <c r="AT141" s="228" t="s">
        <v>126</v>
      </c>
      <c r="AU141" s="228" t="s">
        <v>86</v>
      </c>
      <c r="AY141" s="14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122</v>
      </c>
      <c r="BM141" s="228" t="s">
        <v>232</v>
      </c>
    </row>
    <row r="142" s="2" customFormat="1" ht="24.15" customHeight="1">
      <c r="A142" s="35"/>
      <c r="B142" s="36"/>
      <c r="C142" s="216" t="s">
        <v>233</v>
      </c>
      <c r="D142" s="216" t="s">
        <v>126</v>
      </c>
      <c r="E142" s="217" t="s">
        <v>234</v>
      </c>
      <c r="F142" s="218" t="s">
        <v>235</v>
      </c>
      <c r="G142" s="219" t="s">
        <v>236</v>
      </c>
      <c r="H142" s="220">
        <v>409.007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122</v>
      </c>
      <c r="AT142" s="228" t="s">
        <v>126</v>
      </c>
      <c r="AU142" s="228" t="s">
        <v>86</v>
      </c>
      <c r="AY142" s="14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122</v>
      </c>
      <c r="BM142" s="228" t="s">
        <v>237</v>
      </c>
    </row>
    <row r="143" s="2" customFormat="1" ht="24.15" customHeight="1">
      <c r="A143" s="35"/>
      <c r="B143" s="36"/>
      <c r="C143" s="216" t="s">
        <v>238</v>
      </c>
      <c r="D143" s="216" t="s">
        <v>126</v>
      </c>
      <c r="E143" s="217" t="s">
        <v>239</v>
      </c>
      <c r="F143" s="218" t="s">
        <v>240</v>
      </c>
      <c r="G143" s="219" t="s">
        <v>196</v>
      </c>
      <c r="H143" s="220">
        <v>75.400000000000006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122</v>
      </c>
      <c r="AT143" s="228" t="s">
        <v>126</v>
      </c>
      <c r="AU143" s="228" t="s">
        <v>86</v>
      </c>
      <c r="AY143" s="14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122</v>
      </c>
      <c r="BM143" s="228" t="s">
        <v>241</v>
      </c>
    </row>
    <row r="144" s="2" customFormat="1" ht="24.15" customHeight="1">
      <c r="A144" s="35"/>
      <c r="B144" s="36"/>
      <c r="C144" s="216" t="s">
        <v>8</v>
      </c>
      <c r="D144" s="216" t="s">
        <v>126</v>
      </c>
      <c r="E144" s="217" t="s">
        <v>242</v>
      </c>
      <c r="F144" s="218" t="s">
        <v>243</v>
      </c>
      <c r="G144" s="219" t="s">
        <v>196</v>
      </c>
      <c r="H144" s="220">
        <v>75.400000000000006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122</v>
      </c>
      <c r="AT144" s="228" t="s">
        <v>126</v>
      </c>
      <c r="AU144" s="228" t="s">
        <v>86</v>
      </c>
      <c r="AY144" s="14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122</v>
      </c>
      <c r="BM144" s="228" t="s">
        <v>244</v>
      </c>
    </row>
    <row r="145" s="2" customFormat="1" ht="14.4" customHeight="1">
      <c r="A145" s="35"/>
      <c r="B145" s="36"/>
      <c r="C145" s="235" t="s">
        <v>245</v>
      </c>
      <c r="D145" s="235" t="s">
        <v>246</v>
      </c>
      <c r="E145" s="236" t="s">
        <v>247</v>
      </c>
      <c r="F145" s="237" t="s">
        <v>248</v>
      </c>
      <c r="G145" s="238" t="s">
        <v>249</v>
      </c>
      <c r="H145" s="239">
        <v>1.131</v>
      </c>
      <c r="I145" s="240"/>
      <c r="J145" s="241">
        <f>ROUND(I145*H145,2)</f>
        <v>0</v>
      </c>
      <c r="K145" s="242"/>
      <c r="L145" s="243"/>
      <c r="M145" s="244" t="s">
        <v>1</v>
      </c>
      <c r="N145" s="245" t="s">
        <v>41</v>
      </c>
      <c r="O145" s="88"/>
      <c r="P145" s="226">
        <f>O145*H145</f>
        <v>0</v>
      </c>
      <c r="Q145" s="226">
        <v>0.001</v>
      </c>
      <c r="R145" s="226">
        <f>Q145*H145</f>
        <v>0.0011310000000000001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155</v>
      </c>
      <c r="AT145" s="228" t="s">
        <v>246</v>
      </c>
      <c r="AU145" s="228" t="s">
        <v>86</v>
      </c>
      <c r="AY145" s="14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122</v>
      </c>
      <c r="BM145" s="228" t="s">
        <v>250</v>
      </c>
    </row>
    <row r="146" s="2" customFormat="1" ht="24.15" customHeight="1">
      <c r="A146" s="35"/>
      <c r="B146" s="36"/>
      <c r="C146" s="216" t="s">
        <v>251</v>
      </c>
      <c r="D146" s="216" t="s">
        <v>126</v>
      </c>
      <c r="E146" s="217" t="s">
        <v>252</v>
      </c>
      <c r="F146" s="218" t="s">
        <v>253</v>
      </c>
      <c r="G146" s="219" t="s">
        <v>196</v>
      </c>
      <c r="H146" s="220">
        <v>151.19999999999999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122</v>
      </c>
      <c r="AT146" s="228" t="s">
        <v>126</v>
      </c>
      <c r="AU146" s="228" t="s">
        <v>86</v>
      </c>
      <c r="AY146" s="14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122</v>
      </c>
      <c r="BM146" s="228" t="s">
        <v>254</v>
      </c>
    </row>
    <row r="147" s="12" customFormat="1" ht="22.8" customHeight="1">
      <c r="A147" s="12"/>
      <c r="B147" s="200"/>
      <c r="C147" s="201"/>
      <c r="D147" s="202" t="s">
        <v>75</v>
      </c>
      <c r="E147" s="214" t="s">
        <v>86</v>
      </c>
      <c r="F147" s="214" t="s">
        <v>255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P148</f>
        <v>0</v>
      </c>
      <c r="Q147" s="208"/>
      <c r="R147" s="209">
        <f>R148</f>
        <v>33.993000000000002</v>
      </c>
      <c r="S147" s="208"/>
      <c r="T147" s="21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84</v>
      </c>
      <c r="AT147" s="212" t="s">
        <v>75</v>
      </c>
      <c r="AU147" s="212" t="s">
        <v>84</v>
      </c>
      <c r="AY147" s="211" t="s">
        <v>123</v>
      </c>
      <c r="BK147" s="213">
        <f>BK148</f>
        <v>0</v>
      </c>
    </row>
    <row r="148" s="12" customFormat="1" ht="20.88" customHeight="1">
      <c r="A148" s="12"/>
      <c r="B148" s="200"/>
      <c r="C148" s="201"/>
      <c r="D148" s="202" t="s">
        <v>75</v>
      </c>
      <c r="E148" s="214" t="s">
        <v>7</v>
      </c>
      <c r="F148" s="214" t="s">
        <v>256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SUM(P149:P156)</f>
        <v>0</v>
      </c>
      <c r="Q148" s="208"/>
      <c r="R148" s="209">
        <f>SUM(R149:R156)</f>
        <v>33.993000000000002</v>
      </c>
      <c r="S148" s="208"/>
      <c r="T148" s="210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84</v>
      </c>
      <c r="AT148" s="212" t="s">
        <v>75</v>
      </c>
      <c r="AU148" s="212" t="s">
        <v>86</v>
      </c>
      <c r="AY148" s="211" t="s">
        <v>123</v>
      </c>
      <c r="BK148" s="213">
        <f>SUM(BK149:BK156)</f>
        <v>0</v>
      </c>
    </row>
    <row r="149" s="2" customFormat="1" ht="37.8" customHeight="1">
      <c r="A149" s="35"/>
      <c r="B149" s="36"/>
      <c r="C149" s="216" t="s">
        <v>257</v>
      </c>
      <c r="D149" s="216" t="s">
        <v>126</v>
      </c>
      <c r="E149" s="217" t="s">
        <v>258</v>
      </c>
      <c r="F149" s="218" t="s">
        <v>259</v>
      </c>
      <c r="G149" s="219" t="s">
        <v>216</v>
      </c>
      <c r="H149" s="220">
        <v>8.8499999999999996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122</v>
      </c>
      <c r="AT149" s="228" t="s">
        <v>126</v>
      </c>
      <c r="AU149" s="228" t="s">
        <v>135</v>
      </c>
      <c r="AY149" s="14" t="s">
        <v>123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122</v>
      </c>
      <c r="BM149" s="228" t="s">
        <v>260</v>
      </c>
    </row>
    <row r="150" s="2" customFormat="1" ht="37.8" customHeight="1">
      <c r="A150" s="35"/>
      <c r="B150" s="36"/>
      <c r="C150" s="216" t="s">
        <v>261</v>
      </c>
      <c r="D150" s="216" t="s">
        <v>126</v>
      </c>
      <c r="E150" s="217" t="s">
        <v>262</v>
      </c>
      <c r="F150" s="218" t="s">
        <v>263</v>
      </c>
      <c r="G150" s="219" t="s">
        <v>216</v>
      </c>
      <c r="H150" s="220">
        <v>8.8499999999999996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122</v>
      </c>
      <c r="AT150" s="228" t="s">
        <v>126</v>
      </c>
      <c r="AU150" s="228" t="s">
        <v>135</v>
      </c>
      <c r="AY150" s="14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122</v>
      </c>
      <c r="BM150" s="228" t="s">
        <v>264</v>
      </c>
    </row>
    <row r="151" s="2" customFormat="1" ht="24.15" customHeight="1">
      <c r="A151" s="35"/>
      <c r="B151" s="36"/>
      <c r="C151" s="216" t="s">
        <v>265</v>
      </c>
      <c r="D151" s="216" t="s">
        <v>126</v>
      </c>
      <c r="E151" s="217" t="s">
        <v>266</v>
      </c>
      <c r="F151" s="218" t="s">
        <v>267</v>
      </c>
      <c r="G151" s="219" t="s">
        <v>216</v>
      </c>
      <c r="H151" s="220">
        <v>17.699999999999999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122</v>
      </c>
      <c r="AT151" s="228" t="s">
        <v>126</v>
      </c>
      <c r="AU151" s="228" t="s">
        <v>135</v>
      </c>
      <c r="AY151" s="14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122</v>
      </c>
      <c r="BM151" s="228" t="s">
        <v>268</v>
      </c>
    </row>
    <row r="152" s="2" customFormat="1" ht="14.4" customHeight="1">
      <c r="A152" s="35"/>
      <c r="B152" s="36"/>
      <c r="C152" s="216" t="s">
        <v>7</v>
      </c>
      <c r="D152" s="216" t="s">
        <v>126</v>
      </c>
      <c r="E152" s="217" t="s">
        <v>230</v>
      </c>
      <c r="F152" s="218" t="s">
        <v>231</v>
      </c>
      <c r="G152" s="219" t="s">
        <v>216</v>
      </c>
      <c r="H152" s="220">
        <v>17.699999999999999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122</v>
      </c>
      <c r="AT152" s="228" t="s">
        <v>126</v>
      </c>
      <c r="AU152" s="228" t="s">
        <v>135</v>
      </c>
      <c r="AY152" s="14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122</v>
      </c>
      <c r="BM152" s="228" t="s">
        <v>269</v>
      </c>
    </row>
    <row r="153" s="2" customFormat="1" ht="24.15" customHeight="1">
      <c r="A153" s="35"/>
      <c r="B153" s="36"/>
      <c r="C153" s="216" t="s">
        <v>270</v>
      </c>
      <c r="D153" s="216" t="s">
        <v>126</v>
      </c>
      <c r="E153" s="217" t="s">
        <v>234</v>
      </c>
      <c r="F153" s="218" t="s">
        <v>235</v>
      </c>
      <c r="G153" s="219" t="s">
        <v>236</v>
      </c>
      <c r="H153" s="220">
        <v>31.859999999999999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122</v>
      </c>
      <c r="AT153" s="228" t="s">
        <v>126</v>
      </c>
      <c r="AU153" s="228" t="s">
        <v>135</v>
      </c>
      <c r="AY153" s="14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122</v>
      </c>
      <c r="BM153" s="228" t="s">
        <v>271</v>
      </c>
    </row>
    <row r="154" s="2" customFormat="1" ht="24.15" customHeight="1">
      <c r="A154" s="35"/>
      <c r="B154" s="36"/>
      <c r="C154" s="216" t="s">
        <v>272</v>
      </c>
      <c r="D154" s="216" t="s">
        <v>126</v>
      </c>
      <c r="E154" s="217" t="s">
        <v>273</v>
      </c>
      <c r="F154" s="218" t="s">
        <v>274</v>
      </c>
      <c r="G154" s="219" t="s">
        <v>196</v>
      </c>
      <c r="H154" s="220">
        <v>59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122</v>
      </c>
      <c r="AT154" s="228" t="s">
        <v>126</v>
      </c>
      <c r="AU154" s="228" t="s">
        <v>135</v>
      </c>
      <c r="AY154" s="14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122</v>
      </c>
      <c r="BM154" s="228" t="s">
        <v>275</v>
      </c>
    </row>
    <row r="155" s="2" customFormat="1" ht="14.4" customHeight="1">
      <c r="A155" s="35"/>
      <c r="B155" s="36"/>
      <c r="C155" s="216" t="s">
        <v>276</v>
      </c>
      <c r="D155" s="216" t="s">
        <v>126</v>
      </c>
      <c r="E155" s="217" t="s">
        <v>277</v>
      </c>
      <c r="F155" s="218" t="s">
        <v>278</v>
      </c>
      <c r="G155" s="219" t="s">
        <v>196</v>
      </c>
      <c r="H155" s="220">
        <v>59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122</v>
      </c>
      <c r="AT155" s="228" t="s">
        <v>126</v>
      </c>
      <c r="AU155" s="228" t="s">
        <v>135</v>
      </c>
      <c r="AY155" s="14" t="s">
        <v>123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122</v>
      </c>
      <c r="BM155" s="228" t="s">
        <v>279</v>
      </c>
    </row>
    <row r="156" s="2" customFormat="1" ht="14.4" customHeight="1">
      <c r="A156" s="35"/>
      <c r="B156" s="36"/>
      <c r="C156" s="235" t="s">
        <v>280</v>
      </c>
      <c r="D156" s="235" t="s">
        <v>246</v>
      </c>
      <c r="E156" s="236" t="s">
        <v>281</v>
      </c>
      <c r="F156" s="237" t="s">
        <v>282</v>
      </c>
      <c r="G156" s="238" t="s">
        <v>236</v>
      </c>
      <c r="H156" s="239">
        <v>33.993000000000002</v>
      </c>
      <c r="I156" s="240"/>
      <c r="J156" s="241">
        <f>ROUND(I156*H156,2)</f>
        <v>0</v>
      </c>
      <c r="K156" s="242"/>
      <c r="L156" s="243"/>
      <c r="M156" s="244" t="s">
        <v>1</v>
      </c>
      <c r="N156" s="245" t="s">
        <v>41</v>
      </c>
      <c r="O156" s="88"/>
      <c r="P156" s="226">
        <f>O156*H156</f>
        <v>0</v>
      </c>
      <c r="Q156" s="226">
        <v>1</v>
      </c>
      <c r="R156" s="226">
        <f>Q156*H156</f>
        <v>33.993000000000002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155</v>
      </c>
      <c r="AT156" s="228" t="s">
        <v>246</v>
      </c>
      <c r="AU156" s="228" t="s">
        <v>135</v>
      </c>
      <c r="AY156" s="14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122</v>
      </c>
      <c r="BM156" s="228" t="s">
        <v>283</v>
      </c>
    </row>
    <row r="157" s="12" customFormat="1" ht="22.8" customHeight="1">
      <c r="A157" s="12"/>
      <c r="B157" s="200"/>
      <c r="C157" s="201"/>
      <c r="D157" s="202" t="s">
        <v>75</v>
      </c>
      <c r="E157" s="214" t="s">
        <v>135</v>
      </c>
      <c r="F157" s="214" t="s">
        <v>284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SUM(P158:P161)</f>
        <v>0</v>
      </c>
      <c r="Q157" s="208"/>
      <c r="R157" s="209">
        <f>SUM(R158:R161)</f>
        <v>0.22686000000000001</v>
      </c>
      <c r="S157" s="208"/>
      <c r="T157" s="210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84</v>
      </c>
      <c r="AT157" s="212" t="s">
        <v>75</v>
      </c>
      <c r="AU157" s="212" t="s">
        <v>84</v>
      </c>
      <c r="AY157" s="211" t="s">
        <v>123</v>
      </c>
      <c r="BK157" s="213">
        <f>SUM(BK158:BK161)</f>
        <v>0</v>
      </c>
    </row>
    <row r="158" s="2" customFormat="1" ht="24.15" customHeight="1">
      <c r="A158" s="35"/>
      <c r="B158" s="36"/>
      <c r="C158" s="216" t="s">
        <v>285</v>
      </c>
      <c r="D158" s="216" t="s">
        <v>126</v>
      </c>
      <c r="E158" s="217" t="s">
        <v>286</v>
      </c>
      <c r="F158" s="218" t="s">
        <v>287</v>
      </c>
      <c r="G158" s="219" t="s">
        <v>288</v>
      </c>
      <c r="H158" s="220">
        <v>19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0.001</v>
      </c>
      <c r="R158" s="226">
        <f>Q158*H158</f>
        <v>0.019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122</v>
      </c>
      <c r="AT158" s="228" t="s">
        <v>126</v>
      </c>
      <c r="AU158" s="228" t="s">
        <v>86</v>
      </c>
      <c r="AY158" s="14" t="s">
        <v>123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122</v>
      </c>
      <c r="BM158" s="228" t="s">
        <v>289</v>
      </c>
    </row>
    <row r="159" s="2" customFormat="1" ht="24.15" customHeight="1">
      <c r="A159" s="35"/>
      <c r="B159" s="36"/>
      <c r="C159" s="235" t="s">
        <v>290</v>
      </c>
      <c r="D159" s="235" t="s">
        <v>246</v>
      </c>
      <c r="E159" s="236" t="s">
        <v>291</v>
      </c>
      <c r="F159" s="237" t="s">
        <v>292</v>
      </c>
      <c r="G159" s="238" t="s">
        <v>288</v>
      </c>
      <c r="H159" s="239">
        <v>19</v>
      </c>
      <c r="I159" s="240"/>
      <c r="J159" s="241">
        <f>ROUND(I159*H159,2)</f>
        <v>0</v>
      </c>
      <c r="K159" s="242"/>
      <c r="L159" s="243"/>
      <c r="M159" s="244" t="s">
        <v>1</v>
      </c>
      <c r="N159" s="245" t="s">
        <v>41</v>
      </c>
      <c r="O159" s="88"/>
      <c r="P159" s="226">
        <f>O159*H159</f>
        <v>0</v>
      </c>
      <c r="Q159" s="226">
        <v>0.0035000000000000001</v>
      </c>
      <c r="R159" s="226">
        <f>Q159*H159</f>
        <v>0.066500000000000004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155</v>
      </c>
      <c r="AT159" s="228" t="s">
        <v>246</v>
      </c>
      <c r="AU159" s="228" t="s">
        <v>86</v>
      </c>
      <c r="AY159" s="14" t="s">
        <v>123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122</v>
      </c>
      <c r="BM159" s="228" t="s">
        <v>293</v>
      </c>
    </row>
    <row r="160" s="2" customFormat="1" ht="24.15" customHeight="1">
      <c r="A160" s="35"/>
      <c r="B160" s="36"/>
      <c r="C160" s="216" t="s">
        <v>294</v>
      </c>
      <c r="D160" s="216" t="s">
        <v>126</v>
      </c>
      <c r="E160" s="217" t="s">
        <v>295</v>
      </c>
      <c r="F160" s="218" t="s">
        <v>296</v>
      </c>
      <c r="G160" s="219" t="s">
        <v>212</v>
      </c>
      <c r="H160" s="220">
        <v>57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122</v>
      </c>
      <c r="AT160" s="228" t="s">
        <v>126</v>
      </c>
      <c r="AU160" s="228" t="s">
        <v>86</v>
      </c>
      <c r="AY160" s="14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122</v>
      </c>
      <c r="BM160" s="228" t="s">
        <v>297</v>
      </c>
    </row>
    <row r="161" s="2" customFormat="1" ht="24.15" customHeight="1">
      <c r="A161" s="35"/>
      <c r="B161" s="36"/>
      <c r="C161" s="235" t="s">
        <v>298</v>
      </c>
      <c r="D161" s="235" t="s">
        <v>246</v>
      </c>
      <c r="E161" s="236" t="s">
        <v>299</v>
      </c>
      <c r="F161" s="237" t="s">
        <v>300</v>
      </c>
      <c r="G161" s="238" t="s">
        <v>212</v>
      </c>
      <c r="H161" s="239">
        <v>57</v>
      </c>
      <c r="I161" s="240"/>
      <c r="J161" s="241">
        <f>ROUND(I161*H161,2)</f>
        <v>0</v>
      </c>
      <c r="K161" s="242"/>
      <c r="L161" s="243"/>
      <c r="M161" s="244" t="s">
        <v>1</v>
      </c>
      <c r="N161" s="245" t="s">
        <v>41</v>
      </c>
      <c r="O161" s="88"/>
      <c r="P161" s="226">
        <f>O161*H161</f>
        <v>0</v>
      </c>
      <c r="Q161" s="226">
        <v>0.00248</v>
      </c>
      <c r="R161" s="226">
        <f>Q161*H161</f>
        <v>0.14136000000000001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155</v>
      </c>
      <c r="AT161" s="228" t="s">
        <v>246</v>
      </c>
      <c r="AU161" s="228" t="s">
        <v>86</v>
      </c>
      <c r="AY161" s="14" t="s">
        <v>123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122</v>
      </c>
      <c r="BM161" s="228" t="s">
        <v>301</v>
      </c>
    </row>
    <row r="162" s="12" customFormat="1" ht="22.8" customHeight="1">
      <c r="A162" s="12"/>
      <c r="B162" s="200"/>
      <c r="C162" s="201"/>
      <c r="D162" s="202" t="s">
        <v>75</v>
      </c>
      <c r="E162" s="214" t="s">
        <v>143</v>
      </c>
      <c r="F162" s="214" t="s">
        <v>302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SUM(P163:P176)</f>
        <v>0</v>
      </c>
      <c r="Q162" s="208"/>
      <c r="R162" s="209">
        <f>SUM(R163:R176)</f>
        <v>97.771082000000007</v>
      </c>
      <c r="S162" s="208"/>
      <c r="T162" s="210">
        <f>SUM(T163:T176)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84</v>
      </c>
      <c r="AT162" s="212" t="s">
        <v>75</v>
      </c>
      <c r="AU162" s="212" t="s">
        <v>84</v>
      </c>
      <c r="AY162" s="211" t="s">
        <v>123</v>
      </c>
      <c r="BK162" s="213">
        <f>SUM(BK163:BK176)</f>
        <v>0</v>
      </c>
    </row>
    <row r="163" s="2" customFormat="1" ht="14.4" customHeight="1">
      <c r="A163" s="35"/>
      <c r="B163" s="36"/>
      <c r="C163" s="216" t="s">
        <v>303</v>
      </c>
      <c r="D163" s="216" t="s">
        <v>126</v>
      </c>
      <c r="E163" s="217" t="s">
        <v>304</v>
      </c>
      <c r="F163" s="218" t="s">
        <v>305</v>
      </c>
      <c r="G163" s="219" t="s">
        <v>196</v>
      </c>
      <c r="H163" s="220">
        <v>151.19999999999999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0.27994000000000002</v>
      </c>
      <c r="R163" s="226">
        <f>Q163*H163</f>
        <v>42.326928000000002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122</v>
      </c>
      <c r="AT163" s="228" t="s">
        <v>126</v>
      </c>
      <c r="AU163" s="228" t="s">
        <v>86</v>
      </c>
      <c r="AY163" s="14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122</v>
      </c>
      <c r="BM163" s="228" t="s">
        <v>306</v>
      </c>
    </row>
    <row r="164" s="2" customFormat="1" ht="24.15" customHeight="1">
      <c r="A164" s="35"/>
      <c r="B164" s="36"/>
      <c r="C164" s="216" t="s">
        <v>307</v>
      </c>
      <c r="D164" s="216" t="s">
        <v>126</v>
      </c>
      <c r="E164" s="217" t="s">
        <v>308</v>
      </c>
      <c r="F164" s="218" t="s">
        <v>309</v>
      </c>
      <c r="G164" s="219" t="s">
        <v>196</v>
      </c>
      <c r="H164" s="220">
        <v>52.200000000000003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0.49586999999999998</v>
      </c>
      <c r="R164" s="226">
        <f>Q164*H164</f>
        <v>25.884414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122</v>
      </c>
      <c r="AT164" s="228" t="s">
        <v>126</v>
      </c>
      <c r="AU164" s="228" t="s">
        <v>86</v>
      </c>
      <c r="AY164" s="14" t="s">
        <v>123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122</v>
      </c>
      <c r="BM164" s="228" t="s">
        <v>310</v>
      </c>
    </row>
    <row r="165" s="2" customFormat="1" ht="24.15" customHeight="1">
      <c r="A165" s="35"/>
      <c r="B165" s="36"/>
      <c r="C165" s="216" t="s">
        <v>311</v>
      </c>
      <c r="D165" s="216" t="s">
        <v>126</v>
      </c>
      <c r="E165" s="217" t="s">
        <v>312</v>
      </c>
      <c r="F165" s="218" t="s">
        <v>313</v>
      </c>
      <c r="G165" s="219" t="s">
        <v>196</v>
      </c>
      <c r="H165" s="220">
        <v>99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0.084250000000000005</v>
      </c>
      <c r="R165" s="226">
        <f>Q165*H165</f>
        <v>8.3407499999999999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122</v>
      </c>
      <c r="AT165" s="228" t="s">
        <v>126</v>
      </c>
      <c r="AU165" s="228" t="s">
        <v>86</v>
      </c>
      <c r="AY165" s="14" t="s">
        <v>123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122</v>
      </c>
      <c r="BM165" s="228" t="s">
        <v>314</v>
      </c>
    </row>
    <row r="166" s="2" customFormat="1" ht="24.15" customHeight="1">
      <c r="A166" s="35"/>
      <c r="B166" s="36"/>
      <c r="C166" s="235" t="s">
        <v>315</v>
      </c>
      <c r="D166" s="235" t="s">
        <v>246</v>
      </c>
      <c r="E166" s="236" t="s">
        <v>316</v>
      </c>
      <c r="F166" s="237" t="s">
        <v>317</v>
      </c>
      <c r="G166" s="238" t="s">
        <v>196</v>
      </c>
      <c r="H166" s="239">
        <v>5.5</v>
      </c>
      <c r="I166" s="240"/>
      <c r="J166" s="241">
        <f>ROUND(I166*H166,2)</f>
        <v>0</v>
      </c>
      <c r="K166" s="242"/>
      <c r="L166" s="243"/>
      <c r="M166" s="244" t="s">
        <v>1</v>
      </c>
      <c r="N166" s="245" t="s">
        <v>41</v>
      </c>
      <c r="O166" s="88"/>
      <c r="P166" s="226">
        <f>O166*H166</f>
        <v>0</v>
      </c>
      <c r="Q166" s="226">
        <v>0.13100000000000001</v>
      </c>
      <c r="R166" s="226">
        <f>Q166*H166</f>
        <v>0.72050000000000003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155</v>
      </c>
      <c r="AT166" s="228" t="s">
        <v>246</v>
      </c>
      <c r="AU166" s="228" t="s">
        <v>86</v>
      </c>
      <c r="AY166" s="14" t="s">
        <v>123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122</v>
      </c>
      <c r="BM166" s="228" t="s">
        <v>318</v>
      </c>
    </row>
    <row r="167" s="2" customFormat="1" ht="14.4" customHeight="1">
      <c r="A167" s="35"/>
      <c r="B167" s="36"/>
      <c r="C167" s="235" t="s">
        <v>319</v>
      </c>
      <c r="D167" s="235" t="s">
        <v>246</v>
      </c>
      <c r="E167" s="236" t="s">
        <v>320</v>
      </c>
      <c r="F167" s="237" t="s">
        <v>321</v>
      </c>
      <c r="G167" s="238" t="s">
        <v>196</v>
      </c>
      <c r="H167" s="239">
        <v>3.5</v>
      </c>
      <c r="I167" s="240"/>
      <c r="J167" s="241">
        <f>ROUND(I167*H167,2)</f>
        <v>0</v>
      </c>
      <c r="K167" s="242"/>
      <c r="L167" s="243"/>
      <c r="M167" s="244" t="s">
        <v>1</v>
      </c>
      <c r="N167" s="245" t="s">
        <v>41</v>
      </c>
      <c r="O167" s="88"/>
      <c r="P167" s="226">
        <f>O167*H167</f>
        <v>0</v>
      </c>
      <c r="Q167" s="226">
        <v>0.13100000000000001</v>
      </c>
      <c r="R167" s="226">
        <f>Q167*H167</f>
        <v>0.45850000000000002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155</v>
      </c>
      <c r="AT167" s="228" t="s">
        <v>246</v>
      </c>
      <c r="AU167" s="228" t="s">
        <v>86</v>
      </c>
      <c r="AY167" s="14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122</v>
      </c>
      <c r="BM167" s="228" t="s">
        <v>322</v>
      </c>
    </row>
    <row r="168" s="2" customFormat="1" ht="14.4" customHeight="1">
      <c r="A168" s="35"/>
      <c r="B168" s="36"/>
      <c r="C168" s="235" t="s">
        <v>323</v>
      </c>
      <c r="D168" s="235" t="s">
        <v>246</v>
      </c>
      <c r="E168" s="236" t="s">
        <v>324</v>
      </c>
      <c r="F168" s="237" t="s">
        <v>325</v>
      </c>
      <c r="G168" s="238" t="s">
        <v>196</v>
      </c>
      <c r="H168" s="239">
        <v>90</v>
      </c>
      <c r="I168" s="240"/>
      <c r="J168" s="241">
        <f>ROUND(I168*H168,2)</f>
        <v>0</v>
      </c>
      <c r="K168" s="242"/>
      <c r="L168" s="243"/>
      <c r="M168" s="244" t="s">
        <v>1</v>
      </c>
      <c r="N168" s="245" t="s">
        <v>41</v>
      </c>
      <c r="O168" s="88"/>
      <c r="P168" s="226">
        <f>O168*H168</f>
        <v>0</v>
      </c>
      <c r="Q168" s="226">
        <v>0.13100000000000001</v>
      </c>
      <c r="R168" s="226">
        <f>Q168*H168</f>
        <v>11.790000000000001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155</v>
      </c>
      <c r="AT168" s="228" t="s">
        <v>246</v>
      </c>
      <c r="AU168" s="228" t="s">
        <v>86</v>
      </c>
      <c r="AY168" s="14" t="s">
        <v>123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122</v>
      </c>
      <c r="BM168" s="228" t="s">
        <v>326</v>
      </c>
    </row>
    <row r="169" s="2" customFormat="1" ht="37.8" customHeight="1">
      <c r="A169" s="35"/>
      <c r="B169" s="36"/>
      <c r="C169" s="216" t="s">
        <v>327</v>
      </c>
      <c r="D169" s="216" t="s">
        <v>126</v>
      </c>
      <c r="E169" s="217" t="s">
        <v>328</v>
      </c>
      <c r="F169" s="218" t="s">
        <v>329</v>
      </c>
      <c r="G169" s="219" t="s">
        <v>196</v>
      </c>
      <c r="H169" s="220">
        <v>9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122</v>
      </c>
      <c r="AT169" s="228" t="s">
        <v>126</v>
      </c>
      <c r="AU169" s="228" t="s">
        <v>86</v>
      </c>
      <c r="AY169" s="14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122</v>
      </c>
      <c r="BM169" s="228" t="s">
        <v>330</v>
      </c>
    </row>
    <row r="170" s="2" customFormat="1" ht="24.15" customHeight="1">
      <c r="A170" s="35"/>
      <c r="B170" s="36"/>
      <c r="C170" s="216" t="s">
        <v>331</v>
      </c>
      <c r="D170" s="216" t="s">
        <v>126</v>
      </c>
      <c r="E170" s="217" t="s">
        <v>332</v>
      </c>
      <c r="F170" s="218" t="s">
        <v>333</v>
      </c>
      <c r="G170" s="219" t="s">
        <v>196</v>
      </c>
      <c r="H170" s="220">
        <v>14.199999999999999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0.085650000000000004</v>
      </c>
      <c r="R170" s="226">
        <f>Q170*H170</f>
        <v>1.2162299999999999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122</v>
      </c>
      <c r="AT170" s="228" t="s">
        <v>126</v>
      </c>
      <c r="AU170" s="228" t="s">
        <v>86</v>
      </c>
      <c r="AY170" s="14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122</v>
      </c>
      <c r="BM170" s="228" t="s">
        <v>334</v>
      </c>
    </row>
    <row r="171" s="2" customFormat="1" ht="24.15" customHeight="1">
      <c r="A171" s="35"/>
      <c r="B171" s="36"/>
      <c r="C171" s="235" t="s">
        <v>335</v>
      </c>
      <c r="D171" s="235" t="s">
        <v>246</v>
      </c>
      <c r="E171" s="236" t="s">
        <v>336</v>
      </c>
      <c r="F171" s="237" t="s">
        <v>337</v>
      </c>
      <c r="G171" s="238" t="s">
        <v>196</v>
      </c>
      <c r="H171" s="239">
        <v>4.2000000000000002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41</v>
      </c>
      <c r="O171" s="88"/>
      <c r="P171" s="226">
        <f>O171*H171</f>
        <v>0</v>
      </c>
      <c r="Q171" s="226">
        <v>0.13100000000000001</v>
      </c>
      <c r="R171" s="226">
        <f>Q171*H171</f>
        <v>0.55020000000000002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155</v>
      </c>
      <c r="AT171" s="228" t="s">
        <v>246</v>
      </c>
      <c r="AU171" s="228" t="s">
        <v>86</v>
      </c>
      <c r="AY171" s="14" t="s">
        <v>123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122</v>
      </c>
      <c r="BM171" s="228" t="s">
        <v>338</v>
      </c>
    </row>
    <row r="172" s="2" customFormat="1" ht="14.4" customHeight="1">
      <c r="A172" s="35"/>
      <c r="B172" s="36"/>
      <c r="C172" s="235" t="s">
        <v>339</v>
      </c>
      <c r="D172" s="235" t="s">
        <v>246</v>
      </c>
      <c r="E172" s="236" t="s">
        <v>340</v>
      </c>
      <c r="F172" s="237" t="s">
        <v>341</v>
      </c>
      <c r="G172" s="238" t="s">
        <v>196</v>
      </c>
      <c r="H172" s="239">
        <v>10</v>
      </c>
      <c r="I172" s="240"/>
      <c r="J172" s="241">
        <f>ROUND(I172*H172,2)</f>
        <v>0</v>
      </c>
      <c r="K172" s="242"/>
      <c r="L172" s="243"/>
      <c r="M172" s="244" t="s">
        <v>1</v>
      </c>
      <c r="N172" s="245" t="s">
        <v>41</v>
      </c>
      <c r="O172" s="88"/>
      <c r="P172" s="226">
        <f>O172*H172</f>
        <v>0</v>
      </c>
      <c r="Q172" s="226">
        <v>0.17599999999999999</v>
      </c>
      <c r="R172" s="226">
        <f>Q172*H172</f>
        <v>1.7599999999999998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155</v>
      </c>
      <c r="AT172" s="228" t="s">
        <v>246</v>
      </c>
      <c r="AU172" s="228" t="s">
        <v>86</v>
      </c>
      <c r="AY172" s="14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122</v>
      </c>
      <c r="BM172" s="228" t="s">
        <v>342</v>
      </c>
    </row>
    <row r="173" s="2" customFormat="1" ht="37.8" customHeight="1">
      <c r="A173" s="35"/>
      <c r="B173" s="36"/>
      <c r="C173" s="216" t="s">
        <v>343</v>
      </c>
      <c r="D173" s="216" t="s">
        <v>126</v>
      </c>
      <c r="E173" s="217" t="s">
        <v>344</v>
      </c>
      <c r="F173" s="218" t="s">
        <v>345</v>
      </c>
      <c r="G173" s="219" t="s">
        <v>196</v>
      </c>
      <c r="H173" s="220">
        <v>4.2000000000000002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122</v>
      </c>
      <c r="AT173" s="228" t="s">
        <v>126</v>
      </c>
      <c r="AU173" s="228" t="s">
        <v>86</v>
      </c>
      <c r="AY173" s="14" t="s">
        <v>123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122</v>
      </c>
      <c r="BM173" s="228" t="s">
        <v>346</v>
      </c>
    </row>
    <row r="174" s="2" customFormat="1" ht="24.15" customHeight="1">
      <c r="A174" s="35"/>
      <c r="B174" s="36"/>
      <c r="C174" s="216" t="s">
        <v>347</v>
      </c>
      <c r="D174" s="216" t="s">
        <v>126</v>
      </c>
      <c r="E174" s="217" t="s">
        <v>348</v>
      </c>
      <c r="F174" s="218" t="s">
        <v>349</v>
      </c>
      <c r="G174" s="219" t="s">
        <v>196</v>
      </c>
      <c r="H174" s="220">
        <v>38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0.10362</v>
      </c>
      <c r="R174" s="226">
        <f>Q174*H174</f>
        <v>3.9375599999999999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122</v>
      </c>
      <c r="AT174" s="228" t="s">
        <v>126</v>
      </c>
      <c r="AU174" s="228" t="s">
        <v>86</v>
      </c>
      <c r="AY174" s="14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122</v>
      </c>
      <c r="BM174" s="228" t="s">
        <v>350</v>
      </c>
    </row>
    <row r="175" s="2" customFormat="1" ht="24.15" customHeight="1">
      <c r="A175" s="35"/>
      <c r="B175" s="36"/>
      <c r="C175" s="235" t="s">
        <v>351</v>
      </c>
      <c r="D175" s="235" t="s">
        <v>246</v>
      </c>
      <c r="E175" s="236" t="s">
        <v>316</v>
      </c>
      <c r="F175" s="237" t="s">
        <v>317</v>
      </c>
      <c r="G175" s="238" t="s">
        <v>196</v>
      </c>
      <c r="H175" s="239">
        <v>6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41</v>
      </c>
      <c r="O175" s="88"/>
      <c r="P175" s="226">
        <f>O175*H175</f>
        <v>0</v>
      </c>
      <c r="Q175" s="226">
        <v>0.13100000000000001</v>
      </c>
      <c r="R175" s="226">
        <f>Q175*H175</f>
        <v>0.78600000000000003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155</v>
      </c>
      <c r="AT175" s="228" t="s">
        <v>246</v>
      </c>
      <c r="AU175" s="228" t="s">
        <v>86</v>
      </c>
      <c r="AY175" s="14" t="s">
        <v>123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122</v>
      </c>
      <c r="BM175" s="228" t="s">
        <v>352</v>
      </c>
    </row>
    <row r="176" s="2" customFormat="1" ht="24.15" customHeight="1">
      <c r="A176" s="35"/>
      <c r="B176" s="36"/>
      <c r="C176" s="216" t="s">
        <v>353</v>
      </c>
      <c r="D176" s="216" t="s">
        <v>126</v>
      </c>
      <c r="E176" s="217" t="s">
        <v>354</v>
      </c>
      <c r="F176" s="218" t="s">
        <v>355</v>
      </c>
      <c r="G176" s="219" t="s">
        <v>196</v>
      </c>
      <c r="H176" s="220">
        <v>6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122</v>
      </c>
      <c r="AT176" s="228" t="s">
        <v>126</v>
      </c>
      <c r="AU176" s="228" t="s">
        <v>86</v>
      </c>
      <c r="AY176" s="14" t="s">
        <v>123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122</v>
      </c>
      <c r="BM176" s="228" t="s">
        <v>356</v>
      </c>
    </row>
    <row r="177" s="12" customFormat="1" ht="22.8" customHeight="1">
      <c r="A177" s="12"/>
      <c r="B177" s="200"/>
      <c r="C177" s="201"/>
      <c r="D177" s="202" t="s">
        <v>75</v>
      </c>
      <c r="E177" s="214" t="s">
        <v>159</v>
      </c>
      <c r="F177" s="214" t="s">
        <v>357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SUM(P178:P205)</f>
        <v>0</v>
      </c>
      <c r="Q177" s="208"/>
      <c r="R177" s="209">
        <f>SUM(R178:R205)</f>
        <v>39.737303800000014</v>
      </c>
      <c r="S177" s="208"/>
      <c r="T177" s="210">
        <f>SUM(T178:T205)</f>
        <v>7.6344400000000006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84</v>
      </c>
      <c r="AT177" s="212" t="s">
        <v>75</v>
      </c>
      <c r="AU177" s="212" t="s">
        <v>84</v>
      </c>
      <c r="AY177" s="211" t="s">
        <v>123</v>
      </c>
      <c r="BK177" s="213">
        <f>SUM(BK178:BK205)</f>
        <v>0</v>
      </c>
    </row>
    <row r="178" s="2" customFormat="1" ht="24.15" customHeight="1">
      <c r="A178" s="35"/>
      <c r="B178" s="36"/>
      <c r="C178" s="216" t="s">
        <v>358</v>
      </c>
      <c r="D178" s="216" t="s">
        <v>126</v>
      </c>
      <c r="E178" s="217" t="s">
        <v>359</v>
      </c>
      <c r="F178" s="218" t="s">
        <v>360</v>
      </c>
      <c r="G178" s="219" t="s">
        <v>288</v>
      </c>
      <c r="H178" s="220">
        <v>8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0.00069999999999999999</v>
      </c>
      <c r="R178" s="226">
        <f>Q178*H178</f>
        <v>0.0055999999999999999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122</v>
      </c>
      <c r="AT178" s="228" t="s">
        <v>126</v>
      </c>
      <c r="AU178" s="228" t="s">
        <v>86</v>
      </c>
      <c r="AY178" s="14" t="s">
        <v>123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122</v>
      </c>
      <c r="BM178" s="228" t="s">
        <v>361</v>
      </c>
    </row>
    <row r="179" s="2" customFormat="1" ht="24.15" customHeight="1">
      <c r="A179" s="35"/>
      <c r="B179" s="36"/>
      <c r="C179" s="235" t="s">
        <v>362</v>
      </c>
      <c r="D179" s="235" t="s">
        <v>246</v>
      </c>
      <c r="E179" s="236" t="s">
        <v>363</v>
      </c>
      <c r="F179" s="237" t="s">
        <v>364</v>
      </c>
      <c r="G179" s="238" t="s">
        <v>288</v>
      </c>
      <c r="H179" s="239">
        <v>2</v>
      </c>
      <c r="I179" s="240"/>
      <c r="J179" s="241">
        <f>ROUND(I179*H179,2)</f>
        <v>0</v>
      </c>
      <c r="K179" s="242"/>
      <c r="L179" s="243"/>
      <c r="M179" s="244" t="s">
        <v>1</v>
      </c>
      <c r="N179" s="245" t="s">
        <v>41</v>
      </c>
      <c r="O179" s="88"/>
      <c r="P179" s="226">
        <f>O179*H179</f>
        <v>0</v>
      </c>
      <c r="Q179" s="226">
        <v>0.0025000000000000001</v>
      </c>
      <c r="R179" s="226">
        <f>Q179*H179</f>
        <v>0.0050000000000000001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155</v>
      </c>
      <c r="AT179" s="228" t="s">
        <v>246</v>
      </c>
      <c r="AU179" s="228" t="s">
        <v>86</v>
      </c>
      <c r="AY179" s="14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122</v>
      </c>
      <c r="BM179" s="228" t="s">
        <v>365</v>
      </c>
    </row>
    <row r="180" s="2" customFormat="1" ht="24.15" customHeight="1">
      <c r="A180" s="35"/>
      <c r="B180" s="36"/>
      <c r="C180" s="235" t="s">
        <v>366</v>
      </c>
      <c r="D180" s="235" t="s">
        <v>246</v>
      </c>
      <c r="E180" s="236" t="s">
        <v>367</v>
      </c>
      <c r="F180" s="237" t="s">
        <v>368</v>
      </c>
      <c r="G180" s="238" t="s">
        <v>288</v>
      </c>
      <c r="H180" s="239">
        <v>1</v>
      </c>
      <c r="I180" s="240"/>
      <c r="J180" s="241">
        <f>ROUND(I180*H180,2)</f>
        <v>0</v>
      </c>
      <c r="K180" s="242"/>
      <c r="L180" s="243"/>
      <c r="M180" s="244" t="s">
        <v>1</v>
      </c>
      <c r="N180" s="245" t="s">
        <v>41</v>
      </c>
      <c r="O180" s="88"/>
      <c r="P180" s="226">
        <f>O180*H180</f>
        <v>0</v>
      </c>
      <c r="Q180" s="226">
        <v>0.0077000000000000002</v>
      </c>
      <c r="R180" s="226">
        <f>Q180*H180</f>
        <v>0.0077000000000000002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155</v>
      </c>
      <c r="AT180" s="228" t="s">
        <v>246</v>
      </c>
      <c r="AU180" s="228" t="s">
        <v>86</v>
      </c>
      <c r="AY180" s="14" t="s">
        <v>123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122</v>
      </c>
      <c r="BM180" s="228" t="s">
        <v>369</v>
      </c>
    </row>
    <row r="181" s="2" customFormat="1" ht="24.15" customHeight="1">
      <c r="A181" s="35"/>
      <c r="B181" s="36"/>
      <c r="C181" s="235" t="s">
        <v>370</v>
      </c>
      <c r="D181" s="235" t="s">
        <v>246</v>
      </c>
      <c r="E181" s="236" t="s">
        <v>371</v>
      </c>
      <c r="F181" s="237" t="s">
        <v>372</v>
      </c>
      <c r="G181" s="238" t="s">
        <v>288</v>
      </c>
      <c r="H181" s="239">
        <v>2</v>
      </c>
      <c r="I181" s="240"/>
      <c r="J181" s="241">
        <f>ROUND(I181*H181,2)</f>
        <v>0</v>
      </c>
      <c r="K181" s="242"/>
      <c r="L181" s="243"/>
      <c r="M181" s="244" t="s">
        <v>1</v>
      </c>
      <c r="N181" s="245" t="s">
        <v>41</v>
      </c>
      <c r="O181" s="88"/>
      <c r="P181" s="226">
        <f>O181*H181</f>
        <v>0</v>
      </c>
      <c r="Q181" s="226">
        <v>0.0025999999999999999</v>
      </c>
      <c r="R181" s="226">
        <f>Q181*H181</f>
        <v>0.0051999999999999998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155</v>
      </c>
      <c r="AT181" s="228" t="s">
        <v>246</v>
      </c>
      <c r="AU181" s="228" t="s">
        <v>86</v>
      </c>
      <c r="AY181" s="14" t="s">
        <v>123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122</v>
      </c>
      <c r="BM181" s="228" t="s">
        <v>373</v>
      </c>
    </row>
    <row r="182" s="2" customFormat="1" ht="24.15" customHeight="1">
      <c r="A182" s="35"/>
      <c r="B182" s="36"/>
      <c r="C182" s="235" t="s">
        <v>374</v>
      </c>
      <c r="D182" s="235" t="s">
        <v>246</v>
      </c>
      <c r="E182" s="236" t="s">
        <v>375</v>
      </c>
      <c r="F182" s="237" t="s">
        <v>376</v>
      </c>
      <c r="G182" s="238" t="s">
        <v>288</v>
      </c>
      <c r="H182" s="239">
        <v>1</v>
      </c>
      <c r="I182" s="240"/>
      <c r="J182" s="241">
        <f>ROUND(I182*H182,2)</f>
        <v>0</v>
      </c>
      <c r="K182" s="242"/>
      <c r="L182" s="243"/>
      <c r="M182" s="244" t="s">
        <v>1</v>
      </c>
      <c r="N182" s="245" t="s">
        <v>41</v>
      </c>
      <c r="O182" s="88"/>
      <c r="P182" s="226">
        <f>O182*H182</f>
        <v>0</v>
      </c>
      <c r="Q182" s="226">
        <v>0.0012999999999999999</v>
      </c>
      <c r="R182" s="226">
        <f>Q182*H182</f>
        <v>0.0012999999999999999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155</v>
      </c>
      <c r="AT182" s="228" t="s">
        <v>246</v>
      </c>
      <c r="AU182" s="228" t="s">
        <v>86</v>
      </c>
      <c r="AY182" s="14" t="s">
        <v>123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122</v>
      </c>
      <c r="BM182" s="228" t="s">
        <v>377</v>
      </c>
    </row>
    <row r="183" s="2" customFormat="1" ht="24.15" customHeight="1">
      <c r="A183" s="35"/>
      <c r="B183" s="36"/>
      <c r="C183" s="235" t="s">
        <v>378</v>
      </c>
      <c r="D183" s="235" t="s">
        <v>246</v>
      </c>
      <c r="E183" s="236" t="s">
        <v>379</v>
      </c>
      <c r="F183" s="237" t="s">
        <v>380</v>
      </c>
      <c r="G183" s="238" t="s">
        <v>288</v>
      </c>
      <c r="H183" s="239">
        <v>2</v>
      </c>
      <c r="I183" s="240"/>
      <c r="J183" s="241">
        <f>ROUND(I183*H183,2)</f>
        <v>0</v>
      </c>
      <c r="K183" s="242"/>
      <c r="L183" s="243"/>
      <c r="M183" s="244" t="s">
        <v>1</v>
      </c>
      <c r="N183" s="245" t="s">
        <v>41</v>
      </c>
      <c r="O183" s="88"/>
      <c r="P183" s="226">
        <f>O183*H183</f>
        <v>0</v>
      </c>
      <c r="Q183" s="226">
        <v>0.0015</v>
      </c>
      <c r="R183" s="226">
        <f>Q183*H183</f>
        <v>0.0030000000000000001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155</v>
      </c>
      <c r="AT183" s="228" t="s">
        <v>246</v>
      </c>
      <c r="AU183" s="228" t="s">
        <v>86</v>
      </c>
      <c r="AY183" s="14" t="s">
        <v>123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122</v>
      </c>
      <c r="BM183" s="228" t="s">
        <v>381</v>
      </c>
    </row>
    <row r="184" s="2" customFormat="1" ht="24.15" customHeight="1">
      <c r="A184" s="35"/>
      <c r="B184" s="36"/>
      <c r="C184" s="216" t="s">
        <v>382</v>
      </c>
      <c r="D184" s="216" t="s">
        <v>126</v>
      </c>
      <c r="E184" s="217" t="s">
        <v>383</v>
      </c>
      <c r="F184" s="218" t="s">
        <v>384</v>
      </c>
      <c r="G184" s="219" t="s">
        <v>288</v>
      </c>
      <c r="H184" s="220">
        <v>4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0.11241</v>
      </c>
      <c r="R184" s="226">
        <f>Q184*H184</f>
        <v>0.44963999999999998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122</v>
      </c>
      <c r="AT184" s="228" t="s">
        <v>126</v>
      </c>
      <c r="AU184" s="228" t="s">
        <v>86</v>
      </c>
      <c r="AY184" s="14" t="s">
        <v>123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122</v>
      </c>
      <c r="BM184" s="228" t="s">
        <v>385</v>
      </c>
    </row>
    <row r="185" s="2" customFormat="1" ht="14.4" customHeight="1">
      <c r="A185" s="35"/>
      <c r="B185" s="36"/>
      <c r="C185" s="235" t="s">
        <v>386</v>
      </c>
      <c r="D185" s="235" t="s">
        <v>246</v>
      </c>
      <c r="E185" s="236" t="s">
        <v>387</v>
      </c>
      <c r="F185" s="237" t="s">
        <v>388</v>
      </c>
      <c r="G185" s="238" t="s">
        <v>288</v>
      </c>
      <c r="H185" s="239">
        <v>4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41</v>
      </c>
      <c r="O185" s="88"/>
      <c r="P185" s="226">
        <f>O185*H185</f>
        <v>0</v>
      </c>
      <c r="Q185" s="226">
        <v>0.0061000000000000004</v>
      </c>
      <c r="R185" s="226">
        <f>Q185*H185</f>
        <v>0.024400000000000002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155</v>
      </c>
      <c r="AT185" s="228" t="s">
        <v>246</v>
      </c>
      <c r="AU185" s="228" t="s">
        <v>86</v>
      </c>
      <c r="AY185" s="14" t="s">
        <v>123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122</v>
      </c>
      <c r="BM185" s="228" t="s">
        <v>389</v>
      </c>
    </row>
    <row r="186" s="2" customFormat="1" ht="14.4" customHeight="1">
      <c r="A186" s="35"/>
      <c r="B186" s="36"/>
      <c r="C186" s="235" t="s">
        <v>390</v>
      </c>
      <c r="D186" s="235" t="s">
        <v>246</v>
      </c>
      <c r="E186" s="236" t="s">
        <v>391</v>
      </c>
      <c r="F186" s="237" t="s">
        <v>392</v>
      </c>
      <c r="G186" s="238" t="s">
        <v>288</v>
      </c>
      <c r="H186" s="239">
        <v>4</v>
      </c>
      <c r="I186" s="240"/>
      <c r="J186" s="241">
        <f>ROUND(I186*H186,2)</f>
        <v>0</v>
      </c>
      <c r="K186" s="242"/>
      <c r="L186" s="243"/>
      <c r="M186" s="244" t="s">
        <v>1</v>
      </c>
      <c r="N186" s="245" t="s">
        <v>41</v>
      </c>
      <c r="O186" s="88"/>
      <c r="P186" s="226">
        <f>O186*H186</f>
        <v>0</v>
      </c>
      <c r="Q186" s="226">
        <v>0.0030000000000000001</v>
      </c>
      <c r="R186" s="226">
        <f>Q186*H186</f>
        <v>0.012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155</v>
      </c>
      <c r="AT186" s="228" t="s">
        <v>246</v>
      </c>
      <c r="AU186" s="228" t="s">
        <v>86</v>
      </c>
      <c r="AY186" s="14" t="s">
        <v>123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122</v>
      </c>
      <c r="BM186" s="228" t="s">
        <v>393</v>
      </c>
    </row>
    <row r="187" s="2" customFormat="1" ht="14.4" customHeight="1">
      <c r="A187" s="35"/>
      <c r="B187" s="36"/>
      <c r="C187" s="235" t="s">
        <v>394</v>
      </c>
      <c r="D187" s="235" t="s">
        <v>246</v>
      </c>
      <c r="E187" s="236" t="s">
        <v>395</v>
      </c>
      <c r="F187" s="237" t="s">
        <v>396</v>
      </c>
      <c r="G187" s="238" t="s">
        <v>288</v>
      </c>
      <c r="H187" s="239">
        <v>8</v>
      </c>
      <c r="I187" s="240"/>
      <c r="J187" s="241">
        <f>ROUND(I187*H187,2)</f>
        <v>0</v>
      </c>
      <c r="K187" s="242"/>
      <c r="L187" s="243"/>
      <c r="M187" s="244" t="s">
        <v>1</v>
      </c>
      <c r="N187" s="245" t="s">
        <v>41</v>
      </c>
      <c r="O187" s="88"/>
      <c r="P187" s="226">
        <f>O187*H187</f>
        <v>0</v>
      </c>
      <c r="Q187" s="226">
        <v>0.00010000000000000001</v>
      </c>
      <c r="R187" s="226">
        <f>Q187*H187</f>
        <v>0.00080000000000000004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155</v>
      </c>
      <c r="AT187" s="228" t="s">
        <v>246</v>
      </c>
      <c r="AU187" s="228" t="s">
        <v>86</v>
      </c>
      <c r="AY187" s="14" t="s">
        <v>123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122</v>
      </c>
      <c r="BM187" s="228" t="s">
        <v>397</v>
      </c>
    </row>
    <row r="188" s="2" customFormat="1" ht="24.15" customHeight="1">
      <c r="A188" s="35"/>
      <c r="B188" s="36"/>
      <c r="C188" s="216" t="s">
        <v>398</v>
      </c>
      <c r="D188" s="216" t="s">
        <v>126</v>
      </c>
      <c r="E188" s="217" t="s">
        <v>399</v>
      </c>
      <c r="F188" s="218" t="s">
        <v>400</v>
      </c>
      <c r="G188" s="219" t="s">
        <v>212</v>
      </c>
      <c r="H188" s="220">
        <v>79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0.15540000000000001</v>
      </c>
      <c r="R188" s="226">
        <f>Q188*H188</f>
        <v>12.2766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122</v>
      </c>
      <c r="AT188" s="228" t="s">
        <v>126</v>
      </c>
      <c r="AU188" s="228" t="s">
        <v>86</v>
      </c>
      <c r="AY188" s="14" t="s">
        <v>123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122</v>
      </c>
      <c r="BM188" s="228" t="s">
        <v>401</v>
      </c>
    </row>
    <row r="189" s="2" customFormat="1" ht="14.4" customHeight="1">
      <c r="A189" s="35"/>
      <c r="B189" s="36"/>
      <c r="C189" s="235" t="s">
        <v>402</v>
      </c>
      <c r="D189" s="235" t="s">
        <v>246</v>
      </c>
      <c r="E189" s="236" t="s">
        <v>403</v>
      </c>
      <c r="F189" s="237" t="s">
        <v>404</v>
      </c>
      <c r="G189" s="238" t="s">
        <v>212</v>
      </c>
      <c r="H189" s="239">
        <v>50</v>
      </c>
      <c r="I189" s="240"/>
      <c r="J189" s="241">
        <f>ROUND(I189*H189,2)</f>
        <v>0</v>
      </c>
      <c r="K189" s="242"/>
      <c r="L189" s="243"/>
      <c r="M189" s="244" t="s">
        <v>1</v>
      </c>
      <c r="N189" s="245" t="s">
        <v>41</v>
      </c>
      <c r="O189" s="88"/>
      <c r="P189" s="226">
        <f>O189*H189</f>
        <v>0</v>
      </c>
      <c r="Q189" s="226">
        <v>0.081000000000000003</v>
      </c>
      <c r="R189" s="226">
        <f>Q189*H189</f>
        <v>4.0499999999999998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155</v>
      </c>
      <c r="AT189" s="228" t="s">
        <v>246</v>
      </c>
      <c r="AU189" s="228" t="s">
        <v>86</v>
      </c>
      <c r="AY189" s="14" t="s">
        <v>123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122</v>
      </c>
      <c r="BM189" s="228" t="s">
        <v>405</v>
      </c>
    </row>
    <row r="190" s="2" customFormat="1" ht="24.15" customHeight="1">
      <c r="A190" s="35"/>
      <c r="B190" s="36"/>
      <c r="C190" s="235" t="s">
        <v>406</v>
      </c>
      <c r="D190" s="235" t="s">
        <v>246</v>
      </c>
      <c r="E190" s="236" t="s">
        <v>407</v>
      </c>
      <c r="F190" s="237" t="s">
        <v>408</v>
      </c>
      <c r="G190" s="238" t="s">
        <v>212</v>
      </c>
      <c r="H190" s="239">
        <v>25</v>
      </c>
      <c r="I190" s="240"/>
      <c r="J190" s="241">
        <f>ROUND(I190*H190,2)</f>
        <v>0</v>
      </c>
      <c r="K190" s="242"/>
      <c r="L190" s="243"/>
      <c r="M190" s="244" t="s">
        <v>1</v>
      </c>
      <c r="N190" s="245" t="s">
        <v>41</v>
      </c>
      <c r="O190" s="88"/>
      <c r="P190" s="226">
        <f>O190*H190</f>
        <v>0</v>
      </c>
      <c r="Q190" s="226">
        <v>0.048300000000000003</v>
      </c>
      <c r="R190" s="226">
        <f>Q190*H190</f>
        <v>1.2075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155</v>
      </c>
      <c r="AT190" s="228" t="s">
        <v>246</v>
      </c>
      <c r="AU190" s="228" t="s">
        <v>86</v>
      </c>
      <c r="AY190" s="14" t="s">
        <v>123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122</v>
      </c>
      <c r="BM190" s="228" t="s">
        <v>409</v>
      </c>
    </row>
    <row r="191" s="2" customFormat="1" ht="24.15" customHeight="1">
      <c r="A191" s="35"/>
      <c r="B191" s="36"/>
      <c r="C191" s="235" t="s">
        <v>410</v>
      </c>
      <c r="D191" s="235" t="s">
        <v>246</v>
      </c>
      <c r="E191" s="236" t="s">
        <v>411</v>
      </c>
      <c r="F191" s="237" t="s">
        <v>412</v>
      </c>
      <c r="G191" s="238" t="s">
        <v>212</v>
      </c>
      <c r="H191" s="239">
        <v>4</v>
      </c>
      <c r="I191" s="240"/>
      <c r="J191" s="241">
        <f>ROUND(I191*H191,2)</f>
        <v>0</v>
      </c>
      <c r="K191" s="242"/>
      <c r="L191" s="243"/>
      <c r="M191" s="244" t="s">
        <v>1</v>
      </c>
      <c r="N191" s="245" t="s">
        <v>41</v>
      </c>
      <c r="O191" s="88"/>
      <c r="P191" s="226">
        <f>O191*H191</f>
        <v>0</v>
      </c>
      <c r="Q191" s="226">
        <v>0.064000000000000001</v>
      </c>
      <c r="R191" s="226">
        <f>Q191*H191</f>
        <v>0.25600000000000001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155</v>
      </c>
      <c r="AT191" s="228" t="s">
        <v>246</v>
      </c>
      <c r="AU191" s="228" t="s">
        <v>86</v>
      </c>
      <c r="AY191" s="14" t="s">
        <v>123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122</v>
      </c>
      <c r="BM191" s="228" t="s">
        <v>413</v>
      </c>
    </row>
    <row r="192" s="2" customFormat="1" ht="24.15" customHeight="1">
      <c r="A192" s="35"/>
      <c r="B192" s="36"/>
      <c r="C192" s="216" t="s">
        <v>414</v>
      </c>
      <c r="D192" s="216" t="s">
        <v>126</v>
      </c>
      <c r="E192" s="217" t="s">
        <v>415</v>
      </c>
      <c r="F192" s="218" t="s">
        <v>416</v>
      </c>
      <c r="G192" s="219" t="s">
        <v>212</v>
      </c>
      <c r="H192" s="220">
        <v>46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0.1295</v>
      </c>
      <c r="R192" s="226">
        <f>Q192*H192</f>
        <v>5.9569999999999999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122</v>
      </c>
      <c r="AT192" s="228" t="s">
        <v>126</v>
      </c>
      <c r="AU192" s="228" t="s">
        <v>86</v>
      </c>
      <c r="AY192" s="14" t="s">
        <v>123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122</v>
      </c>
      <c r="BM192" s="228" t="s">
        <v>417</v>
      </c>
    </row>
    <row r="193" s="2" customFormat="1" ht="14.4" customHeight="1">
      <c r="A193" s="35"/>
      <c r="B193" s="36"/>
      <c r="C193" s="235" t="s">
        <v>418</v>
      </c>
      <c r="D193" s="235" t="s">
        <v>246</v>
      </c>
      <c r="E193" s="236" t="s">
        <v>419</v>
      </c>
      <c r="F193" s="237" t="s">
        <v>420</v>
      </c>
      <c r="G193" s="238" t="s">
        <v>212</v>
      </c>
      <c r="H193" s="239">
        <v>46</v>
      </c>
      <c r="I193" s="240"/>
      <c r="J193" s="241">
        <f>ROUND(I193*H193,2)</f>
        <v>0</v>
      </c>
      <c r="K193" s="242"/>
      <c r="L193" s="243"/>
      <c r="M193" s="244" t="s">
        <v>1</v>
      </c>
      <c r="N193" s="245" t="s">
        <v>41</v>
      </c>
      <c r="O193" s="88"/>
      <c r="P193" s="226">
        <f>O193*H193</f>
        <v>0</v>
      </c>
      <c r="Q193" s="226">
        <v>0.058000000000000003</v>
      </c>
      <c r="R193" s="226">
        <f>Q193*H193</f>
        <v>2.6680000000000001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155</v>
      </c>
      <c r="AT193" s="228" t="s">
        <v>246</v>
      </c>
      <c r="AU193" s="228" t="s">
        <v>86</v>
      </c>
      <c r="AY193" s="14" t="s">
        <v>123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122</v>
      </c>
      <c r="BM193" s="228" t="s">
        <v>421</v>
      </c>
    </row>
    <row r="194" s="2" customFormat="1" ht="24.15" customHeight="1">
      <c r="A194" s="35"/>
      <c r="B194" s="36"/>
      <c r="C194" s="216" t="s">
        <v>422</v>
      </c>
      <c r="D194" s="216" t="s">
        <v>126</v>
      </c>
      <c r="E194" s="217" t="s">
        <v>423</v>
      </c>
      <c r="F194" s="218" t="s">
        <v>424</v>
      </c>
      <c r="G194" s="219" t="s">
        <v>212</v>
      </c>
      <c r="H194" s="220">
        <v>15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0.17488999999999999</v>
      </c>
      <c r="R194" s="226">
        <f>Q194*H194</f>
        <v>2.6233499999999998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122</v>
      </c>
      <c r="AT194" s="228" t="s">
        <v>126</v>
      </c>
      <c r="AU194" s="228" t="s">
        <v>86</v>
      </c>
      <c r="AY194" s="14" t="s">
        <v>123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122</v>
      </c>
      <c r="BM194" s="228" t="s">
        <v>425</v>
      </c>
    </row>
    <row r="195" s="2" customFormat="1" ht="14.4" customHeight="1">
      <c r="A195" s="35"/>
      <c r="B195" s="36"/>
      <c r="C195" s="235" t="s">
        <v>426</v>
      </c>
      <c r="D195" s="235" t="s">
        <v>246</v>
      </c>
      <c r="E195" s="236" t="s">
        <v>427</v>
      </c>
      <c r="F195" s="237" t="s">
        <v>428</v>
      </c>
      <c r="G195" s="238" t="s">
        <v>212</v>
      </c>
      <c r="H195" s="239">
        <v>13.130000000000001</v>
      </c>
      <c r="I195" s="240"/>
      <c r="J195" s="241">
        <f>ROUND(I195*H195,2)</f>
        <v>0</v>
      </c>
      <c r="K195" s="242"/>
      <c r="L195" s="243"/>
      <c r="M195" s="244" t="s">
        <v>1</v>
      </c>
      <c r="N195" s="245" t="s">
        <v>41</v>
      </c>
      <c r="O195" s="88"/>
      <c r="P195" s="226">
        <f>O195*H195</f>
        <v>0</v>
      </c>
      <c r="Q195" s="226">
        <v>0.22500000000000001</v>
      </c>
      <c r="R195" s="226">
        <f>Q195*H195</f>
        <v>2.95425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155</v>
      </c>
      <c r="AT195" s="228" t="s">
        <v>246</v>
      </c>
      <c r="AU195" s="228" t="s">
        <v>86</v>
      </c>
      <c r="AY195" s="14" t="s">
        <v>123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122</v>
      </c>
      <c r="BM195" s="228" t="s">
        <v>429</v>
      </c>
    </row>
    <row r="196" s="2" customFormat="1" ht="14.4" customHeight="1">
      <c r="A196" s="35"/>
      <c r="B196" s="36"/>
      <c r="C196" s="235" t="s">
        <v>430</v>
      </c>
      <c r="D196" s="235" t="s">
        <v>246</v>
      </c>
      <c r="E196" s="236" t="s">
        <v>431</v>
      </c>
      <c r="F196" s="237" t="s">
        <v>432</v>
      </c>
      <c r="G196" s="238" t="s">
        <v>212</v>
      </c>
      <c r="H196" s="239">
        <v>2.02</v>
      </c>
      <c r="I196" s="240"/>
      <c r="J196" s="241">
        <f>ROUND(I196*H196,2)</f>
        <v>0</v>
      </c>
      <c r="K196" s="242"/>
      <c r="L196" s="243"/>
      <c r="M196" s="244" t="s">
        <v>1</v>
      </c>
      <c r="N196" s="245" t="s">
        <v>41</v>
      </c>
      <c r="O196" s="88"/>
      <c r="P196" s="226">
        <f>O196*H196</f>
        <v>0</v>
      </c>
      <c r="Q196" s="226">
        <v>0.14999999999999999</v>
      </c>
      <c r="R196" s="226">
        <f>Q196*H196</f>
        <v>0.30299999999999999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155</v>
      </c>
      <c r="AT196" s="228" t="s">
        <v>246</v>
      </c>
      <c r="AU196" s="228" t="s">
        <v>86</v>
      </c>
      <c r="AY196" s="14" t="s">
        <v>123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122</v>
      </c>
      <c r="BM196" s="228" t="s">
        <v>433</v>
      </c>
    </row>
    <row r="197" s="2" customFormat="1" ht="24.15" customHeight="1">
      <c r="A197" s="35"/>
      <c r="B197" s="36"/>
      <c r="C197" s="216" t="s">
        <v>434</v>
      </c>
      <c r="D197" s="216" t="s">
        <v>126</v>
      </c>
      <c r="E197" s="217" t="s">
        <v>435</v>
      </c>
      <c r="F197" s="218" t="s">
        <v>436</v>
      </c>
      <c r="G197" s="219" t="s">
        <v>216</v>
      </c>
      <c r="H197" s="220">
        <v>3.0699999999999998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2.2563399999999998</v>
      </c>
      <c r="R197" s="226">
        <f>Q197*H197</f>
        <v>6.9269637999999993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122</v>
      </c>
      <c r="AT197" s="228" t="s">
        <v>126</v>
      </c>
      <c r="AU197" s="228" t="s">
        <v>86</v>
      </c>
      <c r="AY197" s="14" t="s">
        <v>123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122</v>
      </c>
      <c r="BM197" s="228" t="s">
        <v>437</v>
      </c>
    </row>
    <row r="198" s="2" customFormat="1" ht="24.15" customHeight="1">
      <c r="A198" s="35"/>
      <c r="B198" s="36"/>
      <c r="C198" s="216" t="s">
        <v>438</v>
      </c>
      <c r="D198" s="216" t="s">
        <v>126</v>
      </c>
      <c r="E198" s="217" t="s">
        <v>439</v>
      </c>
      <c r="F198" s="218" t="s">
        <v>440</v>
      </c>
      <c r="G198" s="219" t="s">
        <v>288</v>
      </c>
      <c r="H198" s="220">
        <v>6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0.082000000000000003</v>
      </c>
      <c r="T198" s="227">
        <f>S198*H198</f>
        <v>0.49199999999999999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122</v>
      </c>
      <c r="AT198" s="228" t="s">
        <v>126</v>
      </c>
      <c r="AU198" s="228" t="s">
        <v>86</v>
      </c>
      <c r="AY198" s="14" t="s">
        <v>123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122</v>
      </c>
      <c r="BM198" s="228" t="s">
        <v>441</v>
      </c>
    </row>
    <row r="199" s="2" customFormat="1" ht="24.15" customHeight="1">
      <c r="A199" s="35"/>
      <c r="B199" s="36"/>
      <c r="C199" s="216" t="s">
        <v>442</v>
      </c>
      <c r="D199" s="216" t="s">
        <v>126</v>
      </c>
      <c r="E199" s="217" t="s">
        <v>443</v>
      </c>
      <c r="F199" s="218" t="s">
        <v>444</v>
      </c>
      <c r="G199" s="219" t="s">
        <v>288</v>
      </c>
      <c r="H199" s="220">
        <v>2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0.0040000000000000001</v>
      </c>
      <c r="T199" s="227">
        <f>S199*H199</f>
        <v>0.0080000000000000002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122</v>
      </c>
      <c r="AT199" s="228" t="s">
        <v>126</v>
      </c>
      <c r="AU199" s="228" t="s">
        <v>86</v>
      </c>
      <c r="AY199" s="14" t="s">
        <v>123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122</v>
      </c>
      <c r="BM199" s="228" t="s">
        <v>445</v>
      </c>
    </row>
    <row r="200" s="2" customFormat="1" ht="24.15" customHeight="1">
      <c r="A200" s="35"/>
      <c r="B200" s="36"/>
      <c r="C200" s="216" t="s">
        <v>446</v>
      </c>
      <c r="D200" s="216" t="s">
        <v>126</v>
      </c>
      <c r="E200" s="217" t="s">
        <v>447</v>
      </c>
      <c r="F200" s="218" t="s">
        <v>448</v>
      </c>
      <c r="G200" s="219" t="s">
        <v>288</v>
      </c>
      <c r="H200" s="220">
        <v>4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0.068400000000000002</v>
      </c>
      <c r="T200" s="227">
        <f>S200*H200</f>
        <v>0.27360000000000001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122</v>
      </c>
      <c r="AT200" s="228" t="s">
        <v>126</v>
      </c>
      <c r="AU200" s="228" t="s">
        <v>86</v>
      </c>
      <c r="AY200" s="14" t="s">
        <v>123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122</v>
      </c>
      <c r="BM200" s="228" t="s">
        <v>449</v>
      </c>
    </row>
    <row r="201" s="2" customFormat="1" ht="24.15" customHeight="1">
      <c r="A201" s="35"/>
      <c r="B201" s="36"/>
      <c r="C201" s="216" t="s">
        <v>450</v>
      </c>
      <c r="D201" s="216" t="s">
        <v>126</v>
      </c>
      <c r="E201" s="217" t="s">
        <v>451</v>
      </c>
      <c r="F201" s="218" t="s">
        <v>452</v>
      </c>
      <c r="G201" s="219" t="s">
        <v>288</v>
      </c>
      <c r="H201" s="220">
        <v>10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0.065699999999999995</v>
      </c>
      <c r="T201" s="227">
        <f>S201*H201</f>
        <v>0.65699999999999992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122</v>
      </c>
      <c r="AT201" s="228" t="s">
        <v>126</v>
      </c>
      <c r="AU201" s="228" t="s">
        <v>86</v>
      </c>
      <c r="AY201" s="14" t="s">
        <v>123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122</v>
      </c>
      <c r="BM201" s="228" t="s">
        <v>453</v>
      </c>
    </row>
    <row r="202" s="2" customFormat="1" ht="24.15" customHeight="1">
      <c r="A202" s="35"/>
      <c r="B202" s="36"/>
      <c r="C202" s="216" t="s">
        <v>454</v>
      </c>
      <c r="D202" s="216" t="s">
        <v>126</v>
      </c>
      <c r="E202" s="217" t="s">
        <v>455</v>
      </c>
      <c r="F202" s="218" t="s">
        <v>456</v>
      </c>
      <c r="G202" s="219" t="s">
        <v>212</v>
      </c>
      <c r="H202" s="220">
        <v>58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0.00248</v>
      </c>
      <c r="T202" s="227">
        <f>S202*H202</f>
        <v>0.14384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122</v>
      </c>
      <c r="AT202" s="228" t="s">
        <v>126</v>
      </c>
      <c r="AU202" s="228" t="s">
        <v>86</v>
      </c>
      <c r="AY202" s="14" t="s">
        <v>123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122</v>
      </c>
      <c r="BM202" s="228" t="s">
        <v>457</v>
      </c>
    </row>
    <row r="203" s="2" customFormat="1" ht="14.4" customHeight="1">
      <c r="A203" s="35"/>
      <c r="B203" s="36"/>
      <c r="C203" s="216" t="s">
        <v>458</v>
      </c>
      <c r="D203" s="216" t="s">
        <v>126</v>
      </c>
      <c r="E203" s="217" t="s">
        <v>459</v>
      </c>
      <c r="F203" s="218" t="s">
        <v>460</v>
      </c>
      <c r="G203" s="219" t="s">
        <v>288</v>
      </c>
      <c r="H203" s="220">
        <v>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0.28499999999999998</v>
      </c>
      <c r="T203" s="227">
        <f>S203*H203</f>
        <v>0.28499999999999998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122</v>
      </c>
      <c r="AT203" s="228" t="s">
        <v>126</v>
      </c>
      <c r="AU203" s="228" t="s">
        <v>86</v>
      </c>
      <c r="AY203" s="14" t="s">
        <v>123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122</v>
      </c>
      <c r="BM203" s="228" t="s">
        <v>461</v>
      </c>
    </row>
    <row r="204" s="2" customFormat="1" ht="24.15" customHeight="1">
      <c r="A204" s="35"/>
      <c r="B204" s="36"/>
      <c r="C204" s="216" t="s">
        <v>462</v>
      </c>
      <c r="D204" s="216" t="s">
        <v>126</v>
      </c>
      <c r="E204" s="217" t="s">
        <v>463</v>
      </c>
      <c r="F204" s="218" t="s">
        <v>464</v>
      </c>
      <c r="G204" s="219" t="s">
        <v>196</v>
      </c>
      <c r="H204" s="220">
        <v>57.100000000000001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122</v>
      </c>
      <c r="AT204" s="228" t="s">
        <v>126</v>
      </c>
      <c r="AU204" s="228" t="s">
        <v>86</v>
      </c>
      <c r="AY204" s="14" t="s">
        <v>123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122</v>
      </c>
      <c r="BM204" s="228" t="s">
        <v>465</v>
      </c>
    </row>
    <row r="205" s="2" customFormat="1" ht="24.15" customHeight="1">
      <c r="A205" s="35"/>
      <c r="B205" s="36"/>
      <c r="C205" s="216" t="s">
        <v>466</v>
      </c>
      <c r="D205" s="216" t="s">
        <v>126</v>
      </c>
      <c r="E205" s="217" t="s">
        <v>467</v>
      </c>
      <c r="F205" s="218" t="s">
        <v>468</v>
      </c>
      <c r="G205" s="219" t="s">
        <v>216</v>
      </c>
      <c r="H205" s="220">
        <v>2.625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2.2000000000000002</v>
      </c>
      <c r="T205" s="227">
        <f>S205*H205</f>
        <v>5.7750000000000004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122</v>
      </c>
      <c r="AT205" s="228" t="s">
        <v>126</v>
      </c>
      <c r="AU205" s="228" t="s">
        <v>86</v>
      </c>
      <c r="AY205" s="14" t="s">
        <v>123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122</v>
      </c>
      <c r="BM205" s="228" t="s">
        <v>469</v>
      </c>
    </row>
    <row r="206" s="12" customFormat="1" ht="22.8" customHeight="1">
      <c r="A206" s="12"/>
      <c r="B206" s="200"/>
      <c r="C206" s="201"/>
      <c r="D206" s="202" t="s">
        <v>75</v>
      </c>
      <c r="E206" s="214" t="s">
        <v>470</v>
      </c>
      <c r="F206" s="214" t="s">
        <v>471</v>
      </c>
      <c r="G206" s="201"/>
      <c r="H206" s="201"/>
      <c r="I206" s="204"/>
      <c r="J206" s="215">
        <f>BK206</f>
        <v>0</v>
      </c>
      <c r="K206" s="201"/>
      <c r="L206" s="206"/>
      <c r="M206" s="207"/>
      <c r="N206" s="208"/>
      <c r="O206" s="208"/>
      <c r="P206" s="209">
        <f>SUM(P207:P216)</f>
        <v>0</v>
      </c>
      <c r="Q206" s="208"/>
      <c r="R206" s="209">
        <f>SUM(R207:R216)</f>
        <v>0</v>
      </c>
      <c r="S206" s="208"/>
      <c r="T206" s="210">
        <f>SUM(T207:T216)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1" t="s">
        <v>84</v>
      </c>
      <c r="AT206" s="212" t="s">
        <v>75</v>
      </c>
      <c r="AU206" s="212" t="s">
        <v>84</v>
      </c>
      <c r="AY206" s="211" t="s">
        <v>123</v>
      </c>
      <c r="BK206" s="213">
        <f>SUM(BK207:BK216)</f>
        <v>0</v>
      </c>
    </row>
    <row r="207" s="2" customFormat="1" ht="14.4" customHeight="1">
      <c r="A207" s="35"/>
      <c r="B207" s="36"/>
      <c r="C207" s="216" t="s">
        <v>472</v>
      </c>
      <c r="D207" s="216" t="s">
        <v>126</v>
      </c>
      <c r="E207" s="217" t="s">
        <v>473</v>
      </c>
      <c r="F207" s="218" t="s">
        <v>474</v>
      </c>
      <c r="G207" s="219" t="s">
        <v>236</v>
      </c>
      <c r="H207" s="220">
        <v>14.093999999999999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122</v>
      </c>
      <c r="AT207" s="228" t="s">
        <v>126</v>
      </c>
      <c r="AU207" s="228" t="s">
        <v>86</v>
      </c>
      <c r="AY207" s="14" t="s">
        <v>123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122</v>
      </c>
      <c r="BM207" s="228" t="s">
        <v>475</v>
      </c>
    </row>
    <row r="208" s="2" customFormat="1" ht="24.15" customHeight="1">
      <c r="A208" s="35"/>
      <c r="B208" s="36"/>
      <c r="C208" s="216" t="s">
        <v>476</v>
      </c>
      <c r="D208" s="216" t="s">
        <v>126</v>
      </c>
      <c r="E208" s="217" t="s">
        <v>477</v>
      </c>
      <c r="F208" s="218" t="s">
        <v>478</v>
      </c>
      <c r="G208" s="219" t="s">
        <v>236</v>
      </c>
      <c r="H208" s="220">
        <v>84.563999999999993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122</v>
      </c>
      <c r="AT208" s="228" t="s">
        <v>126</v>
      </c>
      <c r="AU208" s="228" t="s">
        <v>86</v>
      </c>
      <c r="AY208" s="14" t="s">
        <v>123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122</v>
      </c>
      <c r="BM208" s="228" t="s">
        <v>479</v>
      </c>
    </row>
    <row r="209" s="2" customFormat="1" ht="14.4" customHeight="1">
      <c r="A209" s="35"/>
      <c r="B209" s="36"/>
      <c r="C209" s="216" t="s">
        <v>480</v>
      </c>
      <c r="D209" s="216" t="s">
        <v>126</v>
      </c>
      <c r="E209" s="217" t="s">
        <v>481</v>
      </c>
      <c r="F209" s="218" t="s">
        <v>482</v>
      </c>
      <c r="G209" s="219" t="s">
        <v>236</v>
      </c>
      <c r="H209" s="220">
        <v>24.879000000000001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122</v>
      </c>
      <c r="AT209" s="228" t="s">
        <v>126</v>
      </c>
      <c r="AU209" s="228" t="s">
        <v>86</v>
      </c>
      <c r="AY209" s="14" t="s">
        <v>123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122</v>
      </c>
      <c r="BM209" s="228" t="s">
        <v>483</v>
      </c>
    </row>
    <row r="210" s="2" customFormat="1" ht="24.15" customHeight="1">
      <c r="A210" s="35"/>
      <c r="B210" s="36"/>
      <c r="C210" s="216" t="s">
        <v>484</v>
      </c>
      <c r="D210" s="216" t="s">
        <v>126</v>
      </c>
      <c r="E210" s="217" t="s">
        <v>485</v>
      </c>
      <c r="F210" s="218" t="s">
        <v>486</v>
      </c>
      <c r="G210" s="219" t="s">
        <v>236</v>
      </c>
      <c r="H210" s="220">
        <v>149.274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122</v>
      </c>
      <c r="AT210" s="228" t="s">
        <v>126</v>
      </c>
      <c r="AU210" s="228" t="s">
        <v>86</v>
      </c>
      <c r="AY210" s="14" t="s">
        <v>123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122</v>
      </c>
      <c r="BM210" s="228" t="s">
        <v>487</v>
      </c>
    </row>
    <row r="211" s="2" customFormat="1" ht="14.4" customHeight="1">
      <c r="A211" s="35"/>
      <c r="B211" s="36"/>
      <c r="C211" s="216" t="s">
        <v>488</v>
      </c>
      <c r="D211" s="216" t="s">
        <v>126</v>
      </c>
      <c r="E211" s="217" t="s">
        <v>489</v>
      </c>
      <c r="F211" s="218" t="s">
        <v>490</v>
      </c>
      <c r="G211" s="219" t="s">
        <v>236</v>
      </c>
      <c r="H211" s="220">
        <v>16.704999999999998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122</v>
      </c>
      <c r="AT211" s="228" t="s">
        <v>126</v>
      </c>
      <c r="AU211" s="228" t="s">
        <v>86</v>
      </c>
      <c r="AY211" s="14" t="s">
        <v>123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122</v>
      </c>
      <c r="BM211" s="228" t="s">
        <v>491</v>
      </c>
    </row>
    <row r="212" s="2" customFormat="1" ht="24.15" customHeight="1">
      <c r="A212" s="35"/>
      <c r="B212" s="36"/>
      <c r="C212" s="216" t="s">
        <v>492</v>
      </c>
      <c r="D212" s="216" t="s">
        <v>126</v>
      </c>
      <c r="E212" s="217" t="s">
        <v>493</v>
      </c>
      <c r="F212" s="218" t="s">
        <v>494</v>
      </c>
      <c r="G212" s="219" t="s">
        <v>236</v>
      </c>
      <c r="H212" s="220">
        <v>100.23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122</v>
      </c>
      <c r="AT212" s="228" t="s">
        <v>126</v>
      </c>
      <c r="AU212" s="228" t="s">
        <v>86</v>
      </c>
      <c r="AY212" s="14" t="s">
        <v>123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122</v>
      </c>
      <c r="BM212" s="228" t="s">
        <v>495</v>
      </c>
    </row>
    <row r="213" s="2" customFormat="1" ht="24.15" customHeight="1">
      <c r="A213" s="35"/>
      <c r="B213" s="36"/>
      <c r="C213" s="216" t="s">
        <v>496</v>
      </c>
      <c r="D213" s="216" t="s">
        <v>126</v>
      </c>
      <c r="E213" s="217" t="s">
        <v>497</v>
      </c>
      <c r="F213" s="218" t="s">
        <v>498</v>
      </c>
      <c r="G213" s="219" t="s">
        <v>236</v>
      </c>
      <c r="H213" s="220">
        <v>38.972999999999999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122</v>
      </c>
      <c r="AT213" s="228" t="s">
        <v>126</v>
      </c>
      <c r="AU213" s="228" t="s">
        <v>86</v>
      </c>
      <c r="AY213" s="14" t="s">
        <v>123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122</v>
      </c>
      <c r="BM213" s="228" t="s">
        <v>499</v>
      </c>
    </row>
    <row r="214" s="2" customFormat="1" ht="24.15" customHeight="1">
      <c r="A214" s="35"/>
      <c r="B214" s="36"/>
      <c r="C214" s="216" t="s">
        <v>500</v>
      </c>
      <c r="D214" s="216" t="s">
        <v>126</v>
      </c>
      <c r="E214" s="217" t="s">
        <v>501</v>
      </c>
      <c r="F214" s="218" t="s">
        <v>502</v>
      </c>
      <c r="G214" s="219" t="s">
        <v>236</v>
      </c>
      <c r="H214" s="220">
        <v>16.75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122</v>
      </c>
      <c r="AT214" s="228" t="s">
        <v>126</v>
      </c>
      <c r="AU214" s="228" t="s">
        <v>86</v>
      </c>
      <c r="AY214" s="14" t="s">
        <v>123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122</v>
      </c>
      <c r="BM214" s="228" t="s">
        <v>503</v>
      </c>
    </row>
    <row r="215" s="2" customFormat="1" ht="24.15" customHeight="1">
      <c r="A215" s="35"/>
      <c r="B215" s="36"/>
      <c r="C215" s="216" t="s">
        <v>504</v>
      </c>
      <c r="D215" s="216" t="s">
        <v>126</v>
      </c>
      <c r="E215" s="217" t="s">
        <v>505</v>
      </c>
      <c r="F215" s="218" t="s">
        <v>506</v>
      </c>
      <c r="G215" s="219" t="s">
        <v>236</v>
      </c>
      <c r="H215" s="220">
        <v>39.927999999999997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122</v>
      </c>
      <c r="AT215" s="228" t="s">
        <v>126</v>
      </c>
      <c r="AU215" s="228" t="s">
        <v>86</v>
      </c>
      <c r="AY215" s="14" t="s">
        <v>123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122</v>
      </c>
      <c r="BM215" s="228" t="s">
        <v>507</v>
      </c>
    </row>
    <row r="216" s="2" customFormat="1" ht="24.15" customHeight="1">
      <c r="A216" s="35"/>
      <c r="B216" s="36"/>
      <c r="C216" s="216" t="s">
        <v>508</v>
      </c>
      <c r="D216" s="216" t="s">
        <v>126</v>
      </c>
      <c r="E216" s="217" t="s">
        <v>509</v>
      </c>
      <c r="F216" s="218" t="s">
        <v>510</v>
      </c>
      <c r="G216" s="219" t="s">
        <v>236</v>
      </c>
      <c r="H216" s="220">
        <v>14.093999999999999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122</v>
      </c>
      <c r="AT216" s="228" t="s">
        <v>126</v>
      </c>
      <c r="AU216" s="228" t="s">
        <v>86</v>
      </c>
      <c r="AY216" s="14" t="s">
        <v>123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122</v>
      </c>
      <c r="BM216" s="228" t="s">
        <v>511</v>
      </c>
    </row>
    <row r="217" s="12" customFormat="1" ht="22.8" customHeight="1">
      <c r="A217" s="12"/>
      <c r="B217" s="200"/>
      <c r="C217" s="201"/>
      <c r="D217" s="202" t="s">
        <v>75</v>
      </c>
      <c r="E217" s="214" t="s">
        <v>512</v>
      </c>
      <c r="F217" s="214" t="s">
        <v>513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P218</f>
        <v>0</v>
      </c>
      <c r="Q217" s="208"/>
      <c r="R217" s="209">
        <f>R218</f>
        <v>0</v>
      </c>
      <c r="S217" s="208"/>
      <c r="T217" s="210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84</v>
      </c>
      <c r="AT217" s="212" t="s">
        <v>75</v>
      </c>
      <c r="AU217" s="212" t="s">
        <v>84</v>
      </c>
      <c r="AY217" s="211" t="s">
        <v>123</v>
      </c>
      <c r="BK217" s="213">
        <f>BK218</f>
        <v>0</v>
      </c>
    </row>
    <row r="218" s="2" customFormat="1" ht="24.15" customHeight="1">
      <c r="A218" s="35"/>
      <c r="B218" s="36"/>
      <c r="C218" s="216" t="s">
        <v>514</v>
      </c>
      <c r="D218" s="216" t="s">
        <v>126</v>
      </c>
      <c r="E218" s="217" t="s">
        <v>515</v>
      </c>
      <c r="F218" s="218" t="s">
        <v>516</v>
      </c>
      <c r="G218" s="219" t="s">
        <v>236</v>
      </c>
      <c r="H218" s="220">
        <v>171.72900000000001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122</v>
      </c>
      <c r="AT218" s="228" t="s">
        <v>126</v>
      </c>
      <c r="AU218" s="228" t="s">
        <v>86</v>
      </c>
      <c r="AY218" s="14" t="s">
        <v>123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122</v>
      </c>
      <c r="BM218" s="228" t="s">
        <v>517</v>
      </c>
    </row>
    <row r="219" s="12" customFormat="1" ht="25.92" customHeight="1">
      <c r="A219" s="12"/>
      <c r="B219" s="200"/>
      <c r="C219" s="201"/>
      <c r="D219" s="202" t="s">
        <v>75</v>
      </c>
      <c r="E219" s="203" t="s">
        <v>518</v>
      </c>
      <c r="F219" s="203" t="s">
        <v>519</v>
      </c>
      <c r="G219" s="201"/>
      <c r="H219" s="201"/>
      <c r="I219" s="204"/>
      <c r="J219" s="205">
        <f>BK219</f>
        <v>0</v>
      </c>
      <c r="K219" s="201"/>
      <c r="L219" s="206"/>
      <c r="M219" s="207"/>
      <c r="N219" s="208"/>
      <c r="O219" s="208"/>
      <c r="P219" s="209">
        <f>P220</f>
        <v>0</v>
      </c>
      <c r="Q219" s="208"/>
      <c r="R219" s="209">
        <f>R220</f>
        <v>0.16631400000000002</v>
      </c>
      <c r="S219" s="208"/>
      <c r="T219" s="210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86</v>
      </c>
      <c r="AT219" s="212" t="s">
        <v>75</v>
      </c>
      <c r="AU219" s="212" t="s">
        <v>76</v>
      </c>
      <c r="AY219" s="211" t="s">
        <v>123</v>
      </c>
      <c r="BK219" s="213">
        <f>BK220</f>
        <v>0</v>
      </c>
    </row>
    <row r="220" s="12" customFormat="1" ht="22.8" customHeight="1">
      <c r="A220" s="12"/>
      <c r="B220" s="200"/>
      <c r="C220" s="201"/>
      <c r="D220" s="202" t="s">
        <v>75</v>
      </c>
      <c r="E220" s="214" t="s">
        <v>520</v>
      </c>
      <c r="F220" s="214" t="s">
        <v>521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SUM(P221:P223)</f>
        <v>0</v>
      </c>
      <c r="Q220" s="208"/>
      <c r="R220" s="209">
        <f>SUM(R221:R223)</f>
        <v>0.16631400000000002</v>
      </c>
      <c r="S220" s="208"/>
      <c r="T220" s="210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86</v>
      </c>
      <c r="AT220" s="212" t="s">
        <v>75</v>
      </c>
      <c r="AU220" s="212" t="s">
        <v>84</v>
      </c>
      <c r="AY220" s="211" t="s">
        <v>123</v>
      </c>
      <c r="BK220" s="213">
        <f>SUM(BK221:BK223)</f>
        <v>0</v>
      </c>
    </row>
    <row r="221" s="2" customFormat="1" ht="24.15" customHeight="1">
      <c r="A221" s="35"/>
      <c r="B221" s="36"/>
      <c r="C221" s="216" t="s">
        <v>522</v>
      </c>
      <c r="D221" s="216" t="s">
        <v>126</v>
      </c>
      <c r="E221" s="217" t="s">
        <v>523</v>
      </c>
      <c r="F221" s="218" t="s">
        <v>524</v>
      </c>
      <c r="G221" s="219" t="s">
        <v>212</v>
      </c>
      <c r="H221" s="220">
        <v>31.800000000000001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245</v>
      </c>
      <c r="AT221" s="228" t="s">
        <v>126</v>
      </c>
      <c r="AU221" s="228" t="s">
        <v>86</v>
      </c>
      <c r="AY221" s="14" t="s">
        <v>123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84</v>
      </c>
      <c r="BK221" s="229">
        <f>ROUND(I221*H221,2)</f>
        <v>0</v>
      </c>
      <c r="BL221" s="14" t="s">
        <v>245</v>
      </c>
      <c r="BM221" s="228" t="s">
        <v>525</v>
      </c>
    </row>
    <row r="222" s="2" customFormat="1" ht="24.15" customHeight="1">
      <c r="A222" s="35"/>
      <c r="B222" s="36"/>
      <c r="C222" s="235" t="s">
        <v>526</v>
      </c>
      <c r="D222" s="235" t="s">
        <v>246</v>
      </c>
      <c r="E222" s="236" t="s">
        <v>527</v>
      </c>
      <c r="F222" s="237" t="s">
        <v>528</v>
      </c>
      <c r="G222" s="238" t="s">
        <v>212</v>
      </c>
      <c r="H222" s="239">
        <v>31.800000000000001</v>
      </c>
      <c r="I222" s="240"/>
      <c r="J222" s="241">
        <f>ROUND(I222*H222,2)</f>
        <v>0</v>
      </c>
      <c r="K222" s="242"/>
      <c r="L222" s="243"/>
      <c r="M222" s="244" t="s">
        <v>1</v>
      </c>
      <c r="N222" s="245" t="s">
        <v>41</v>
      </c>
      <c r="O222" s="88"/>
      <c r="P222" s="226">
        <f>O222*H222</f>
        <v>0</v>
      </c>
      <c r="Q222" s="226">
        <v>0.0052300000000000003</v>
      </c>
      <c r="R222" s="226">
        <f>Q222*H222</f>
        <v>0.16631400000000002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311</v>
      </c>
      <c r="AT222" s="228" t="s">
        <v>246</v>
      </c>
      <c r="AU222" s="228" t="s">
        <v>86</v>
      </c>
      <c r="AY222" s="14" t="s">
        <v>123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245</v>
      </c>
      <c r="BM222" s="228" t="s">
        <v>529</v>
      </c>
    </row>
    <row r="223" s="2" customFormat="1" ht="24.15" customHeight="1">
      <c r="A223" s="35"/>
      <c r="B223" s="36"/>
      <c r="C223" s="216" t="s">
        <v>530</v>
      </c>
      <c r="D223" s="216" t="s">
        <v>126</v>
      </c>
      <c r="E223" s="217" t="s">
        <v>531</v>
      </c>
      <c r="F223" s="218" t="s">
        <v>532</v>
      </c>
      <c r="G223" s="219" t="s">
        <v>236</v>
      </c>
      <c r="H223" s="220">
        <v>0.16600000000000001</v>
      </c>
      <c r="I223" s="221"/>
      <c r="J223" s="222">
        <f>ROUND(I223*H223,2)</f>
        <v>0</v>
      </c>
      <c r="K223" s="223"/>
      <c r="L223" s="41"/>
      <c r="M223" s="230" t="s">
        <v>1</v>
      </c>
      <c r="N223" s="231" t="s">
        <v>41</v>
      </c>
      <c r="O223" s="232"/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245</v>
      </c>
      <c r="AT223" s="228" t="s">
        <v>126</v>
      </c>
      <c r="AU223" s="228" t="s">
        <v>86</v>
      </c>
      <c r="AY223" s="14" t="s">
        <v>123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245</v>
      </c>
      <c r="BM223" s="228" t="s">
        <v>533</v>
      </c>
    </row>
    <row r="224" s="2" customFormat="1" ht="6.96" customHeight="1">
      <c r="A224" s="35"/>
      <c r="B224" s="63"/>
      <c r="C224" s="64"/>
      <c r="D224" s="64"/>
      <c r="E224" s="64"/>
      <c r="F224" s="64"/>
      <c r="G224" s="64"/>
      <c r="H224" s="64"/>
      <c r="I224" s="64"/>
      <c r="J224" s="64"/>
      <c r="K224" s="64"/>
      <c r="L224" s="41"/>
      <c r="M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</sheetData>
  <sheetProtection sheet="1" autoFilter="0" formatColumns="0" formatRows="0" objects="1" scenarios="1" spinCount="100000" saltValue="gghl0rhOYAKCMbSrupEXmz6Y+RZAO8FFfs5LBGUCTLi8AwMWJD+n/Ez0Cws7E9Fhx9f6oLJSGE1HiYQwOjUFGQ==" hashValue="Vd/iyOxKkow9oPYGJAtXdira/yx1PF9HUbozsbMinGH01l752TcPgoUTeMhhARRJfcD9V8ZdzxR2zH8Fa3RcMw==" algorithmName="SHA-512" password="CC35"/>
  <autoFilter ref="C126:K22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Autobusová zastávka na Trnci_PDPS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3. 6. 2021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ROUND((SUM(BE125:BE193)),  2)</f>
        <v>0</v>
      </c>
      <c r="G33" s="35"/>
      <c r="H33" s="35"/>
      <c r="I33" s="152">
        <v>0.20999999999999999</v>
      </c>
      <c r="J33" s="151">
        <f>ROUND(((SUM(BE125:BE193))*I33),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ROUND((SUM(BF125:BF193)),  2)</f>
        <v>0</v>
      </c>
      <c r="G34" s="35"/>
      <c r="H34" s="35"/>
      <c r="I34" s="152">
        <v>0.14999999999999999</v>
      </c>
      <c r="J34" s="151">
        <f>ROUND(((SUM(BF125:BF193))*I34),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ROUND((SUM(BG125:BG193)),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ROUND((SUM(BH125:BH193)),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ROUND((SUM(BI125:BI193)),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Autobusová zastávka na Trnci_PDPS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104 - Rozšíření vozovky jih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Trnec</v>
      </c>
      <c r="G89" s="37"/>
      <c r="H89" s="37"/>
      <c r="I89" s="29" t="s">
        <v>22</v>
      </c>
      <c r="J89" s="76" t="str">
        <f>IF(J12="","",J12)</f>
        <v>3. 6. 2021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Tišnov</v>
      </c>
      <c r="G91" s="37"/>
      <c r="H91" s="37"/>
      <c r="I91" s="29" t="s">
        <v>30</v>
      </c>
      <c r="J91" s="33" t="str">
        <f>E21</f>
        <v>Ing. Adolf Jebavý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Nela Kolková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180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181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182</v>
      </c>
      <c r="E99" s="185"/>
      <c r="F99" s="185"/>
      <c r="G99" s="185"/>
      <c r="H99" s="185"/>
      <c r="I99" s="185"/>
      <c r="J99" s="186">
        <f>J148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2"/>
      <c r="C100" s="183"/>
      <c r="D100" s="184" t="s">
        <v>183</v>
      </c>
      <c r="E100" s="185"/>
      <c r="F100" s="185"/>
      <c r="G100" s="185"/>
      <c r="H100" s="185"/>
      <c r="I100" s="185"/>
      <c r="J100" s="186">
        <f>J149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185</v>
      </c>
      <c r="E101" s="185"/>
      <c r="F101" s="185"/>
      <c r="G101" s="185"/>
      <c r="H101" s="185"/>
      <c r="I101" s="185"/>
      <c r="J101" s="186">
        <f>J158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535</v>
      </c>
      <c r="E102" s="185"/>
      <c r="F102" s="185"/>
      <c r="G102" s="185"/>
      <c r="H102" s="185"/>
      <c r="I102" s="185"/>
      <c r="J102" s="186">
        <f>J165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186</v>
      </c>
      <c r="E103" s="185"/>
      <c r="F103" s="185"/>
      <c r="G103" s="185"/>
      <c r="H103" s="185"/>
      <c r="I103" s="185"/>
      <c r="J103" s="186">
        <f>J178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187</v>
      </c>
      <c r="E104" s="185"/>
      <c r="F104" s="185"/>
      <c r="G104" s="185"/>
      <c r="H104" s="185"/>
      <c r="I104" s="185"/>
      <c r="J104" s="186">
        <f>J183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188</v>
      </c>
      <c r="E105" s="185"/>
      <c r="F105" s="185"/>
      <c r="G105" s="185"/>
      <c r="H105" s="185"/>
      <c r="I105" s="185"/>
      <c r="J105" s="186">
        <f>J192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108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Autobusová zastávka na Trnci_PDPS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97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 104 - Rozšíření vozovky jih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Trnec</v>
      </c>
      <c r="G119" s="37"/>
      <c r="H119" s="37"/>
      <c r="I119" s="29" t="s">
        <v>22</v>
      </c>
      <c r="J119" s="76" t="str">
        <f>IF(J12="","",J12)</f>
        <v>3. 6. 2021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Město Tišnov</v>
      </c>
      <c r="G121" s="37"/>
      <c r="H121" s="37"/>
      <c r="I121" s="29" t="s">
        <v>30</v>
      </c>
      <c r="J121" s="33" t="str">
        <f>E21</f>
        <v>Ing. Adolf Jebavý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Nela Kolková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109</v>
      </c>
      <c r="D124" s="191" t="s">
        <v>61</v>
      </c>
      <c r="E124" s="191" t="s">
        <v>57</v>
      </c>
      <c r="F124" s="191" t="s">
        <v>58</v>
      </c>
      <c r="G124" s="191" t="s">
        <v>110</v>
      </c>
      <c r="H124" s="191" t="s">
        <v>111</v>
      </c>
      <c r="I124" s="191" t="s">
        <v>112</v>
      </c>
      <c r="J124" s="192" t="s">
        <v>101</v>
      </c>
      <c r="K124" s="193" t="s">
        <v>113</v>
      </c>
      <c r="L124" s="194"/>
      <c r="M124" s="97" t="s">
        <v>1</v>
      </c>
      <c r="N124" s="98" t="s">
        <v>40</v>
      </c>
      <c r="O124" s="98" t="s">
        <v>114</v>
      </c>
      <c r="P124" s="98" t="s">
        <v>115</v>
      </c>
      <c r="Q124" s="98" t="s">
        <v>116</v>
      </c>
      <c r="R124" s="98" t="s">
        <v>117</v>
      </c>
      <c r="S124" s="98" t="s">
        <v>118</v>
      </c>
      <c r="T124" s="99" t="s">
        <v>119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120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</f>
        <v>0</v>
      </c>
      <c r="Q125" s="101"/>
      <c r="R125" s="197">
        <f>R126</f>
        <v>263.82633250000004</v>
      </c>
      <c r="S125" s="101"/>
      <c r="T125" s="198">
        <f>T126</f>
        <v>113.37799999999999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103</v>
      </c>
      <c r="BK125" s="199">
        <f>BK126</f>
        <v>0</v>
      </c>
    </row>
    <row r="126" s="12" customFormat="1" ht="25.92" customHeight="1">
      <c r="A126" s="12"/>
      <c r="B126" s="200"/>
      <c r="C126" s="201"/>
      <c r="D126" s="202" t="s">
        <v>75</v>
      </c>
      <c r="E126" s="203" t="s">
        <v>191</v>
      </c>
      <c r="F126" s="203" t="s">
        <v>192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P127+P148+P158+P165+P178+P183+P192</f>
        <v>0</v>
      </c>
      <c r="Q126" s="208"/>
      <c r="R126" s="209">
        <f>R127+R148+R158+R165+R178+R183+R192</f>
        <v>263.82633250000004</v>
      </c>
      <c r="S126" s="208"/>
      <c r="T126" s="210">
        <f>T127+T148+T158+T165+T178+T183+T192</f>
        <v>113.37799999999999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84</v>
      </c>
      <c r="AT126" s="212" t="s">
        <v>75</v>
      </c>
      <c r="AU126" s="212" t="s">
        <v>76</v>
      </c>
      <c r="AY126" s="211" t="s">
        <v>123</v>
      </c>
      <c r="BK126" s="213">
        <f>BK127+BK148+BK158+BK165+BK178+BK183+BK192</f>
        <v>0</v>
      </c>
    </row>
    <row r="127" s="12" customFormat="1" ht="22.8" customHeight="1">
      <c r="A127" s="12"/>
      <c r="B127" s="200"/>
      <c r="C127" s="201"/>
      <c r="D127" s="202" t="s">
        <v>75</v>
      </c>
      <c r="E127" s="214" t="s">
        <v>84</v>
      </c>
      <c r="F127" s="214" t="s">
        <v>193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SUM(P128:P147)</f>
        <v>0</v>
      </c>
      <c r="Q127" s="208"/>
      <c r="R127" s="209">
        <f>SUM(R128:R147)</f>
        <v>17.114553999999998</v>
      </c>
      <c r="S127" s="208"/>
      <c r="T127" s="210">
        <f>SUM(T128:T147)</f>
        <v>113.37799999999999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84</v>
      </c>
      <c r="AT127" s="212" t="s">
        <v>75</v>
      </c>
      <c r="AU127" s="212" t="s">
        <v>84</v>
      </c>
      <c r="AY127" s="211" t="s">
        <v>123</v>
      </c>
      <c r="BK127" s="213">
        <f>SUM(BK128:BK147)</f>
        <v>0</v>
      </c>
    </row>
    <row r="128" s="2" customFormat="1" ht="24.15" customHeight="1">
      <c r="A128" s="35"/>
      <c r="B128" s="36"/>
      <c r="C128" s="216" t="s">
        <v>84</v>
      </c>
      <c r="D128" s="216" t="s">
        <v>126</v>
      </c>
      <c r="E128" s="217" t="s">
        <v>204</v>
      </c>
      <c r="F128" s="218" t="s">
        <v>205</v>
      </c>
      <c r="G128" s="219" t="s">
        <v>196</v>
      </c>
      <c r="H128" s="220">
        <v>82.599999999999994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0.28999999999999998</v>
      </c>
      <c r="T128" s="227">
        <f>S128*H128</f>
        <v>23.953999999999997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122</v>
      </c>
      <c r="AT128" s="228" t="s">
        <v>126</v>
      </c>
      <c r="AU128" s="228" t="s">
        <v>86</v>
      </c>
      <c r="AY128" s="14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122</v>
      </c>
      <c r="BM128" s="228" t="s">
        <v>536</v>
      </c>
    </row>
    <row r="129" s="2" customFormat="1" ht="14.4" customHeight="1">
      <c r="A129" s="35"/>
      <c r="B129" s="36"/>
      <c r="C129" s="216" t="s">
        <v>86</v>
      </c>
      <c r="D129" s="216" t="s">
        <v>126</v>
      </c>
      <c r="E129" s="217" t="s">
        <v>537</v>
      </c>
      <c r="F129" s="218" t="s">
        <v>538</v>
      </c>
      <c r="G129" s="219" t="s">
        <v>196</v>
      </c>
      <c r="H129" s="220">
        <v>51.299999999999997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0.316</v>
      </c>
      <c r="T129" s="227">
        <f>S129*H129</f>
        <v>16.210799999999999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122</v>
      </c>
      <c r="AT129" s="228" t="s">
        <v>126</v>
      </c>
      <c r="AU129" s="228" t="s">
        <v>86</v>
      </c>
      <c r="AY129" s="14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122</v>
      </c>
      <c r="BM129" s="228" t="s">
        <v>539</v>
      </c>
    </row>
    <row r="130" s="2" customFormat="1" ht="24.15" customHeight="1">
      <c r="A130" s="35"/>
      <c r="B130" s="36"/>
      <c r="C130" s="216" t="s">
        <v>135</v>
      </c>
      <c r="D130" s="216" t="s">
        <v>126</v>
      </c>
      <c r="E130" s="217" t="s">
        <v>540</v>
      </c>
      <c r="F130" s="218" t="s">
        <v>541</v>
      </c>
      <c r="G130" s="219" t="s">
        <v>196</v>
      </c>
      <c r="H130" s="220">
        <v>553.39999999999998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6.0000000000000002E-05</v>
      </c>
      <c r="R130" s="226">
        <f>Q130*H130</f>
        <v>0.033203999999999997</v>
      </c>
      <c r="S130" s="226">
        <v>0.128</v>
      </c>
      <c r="T130" s="227">
        <f>S130*H130</f>
        <v>70.8352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122</v>
      </c>
      <c r="AT130" s="228" t="s">
        <v>126</v>
      </c>
      <c r="AU130" s="228" t="s">
        <v>86</v>
      </c>
      <c r="AY130" s="14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122</v>
      </c>
      <c r="BM130" s="228" t="s">
        <v>542</v>
      </c>
    </row>
    <row r="131" s="2" customFormat="1" ht="14.4" customHeight="1">
      <c r="A131" s="35"/>
      <c r="B131" s="36"/>
      <c r="C131" s="216" t="s">
        <v>122</v>
      </c>
      <c r="D131" s="216" t="s">
        <v>126</v>
      </c>
      <c r="E131" s="217" t="s">
        <v>210</v>
      </c>
      <c r="F131" s="218" t="s">
        <v>211</v>
      </c>
      <c r="G131" s="219" t="s">
        <v>212</v>
      </c>
      <c r="H131" s="220">
        <v>11.6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0.20499999999999999</v>
      </c>
      <c r="T131" s="227">
        <f>S131*H131</f>
        <v>2.3779999999999997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122</v>
      </c>
      <c r="AT131" s="228" t="s">
        <v>126</v>
      </c>
      <c r="AU131" s="228" t="s">
        <v>86</v>
      </c>
      <c r="AY131" s="14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122</v>
      </c>
      <c r="BM131" s="228" t="s">
        <v>543</v>
      </c>
    </row>
    <row r="132" s="2" customFormat="1" ht="24.15" customHeight="1">
      <c r="A132" s="35"/>
      <c r="B132" s="36"/>
      <c r="C132" s="216" t="s">
        <v>143</v>
      </c>
      <c r="D132" s="216" t="s">
        <v>126</v>
      </c>
      <c r="E132" s="217" t="s">
        <v>214</v>
      </c>
      <c r="F132" s="218" t="s">
        <v>215</v>
      </c>
      <c r="G132" s="219" t="s">
        <v>216</v>
      </c>
      <c r="H132" s="220">
        <v>8.9619999999999997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122</v>
      </c>
      <c r="AT132" s="228" t="s">
        <v>126</v>
      </c>
      <c r="AU132" s="228" t="s">
        <v>86</v>
      </c>
      <c r="AY132" s="14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122</v>
      </c>
      <c r="BM132" s="228" t="s">
        <v>544</v>
      </c>
    </row>
    <row r="133" s="2" customFormat="1" ht="24.15" customHeight="1">
      <c r="A133" s="35"/>
      <c r="B133" s="36"/>
      <c r="C133" s="216" t="s">
        <v>147</v>
      </c>
      <c r="D133" s="216" t="s">
        <v>126</v>
      </c>
      <c r="E133" s="217" t="s">
        <v>218</v>
      </c>
      <c r="F133" s="218" t="s">
        <v>219</v>
      </c>
      <c r="G133" s="219" t="s">
        <v>216</v>
      </c>
      <c r="H133" s="220">
        <v>6.7199999999999998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122</v>
      </c>
      <c r="AT133" s="228" t="s">
        <v>126</v>
      </c>
      <c r="AU133" s="228" t="s">
        <v>86</v>
      </c>
      <c r="AY133" s="14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122</v>
      </c>
      <c r="BM133" s="228" t="s">
        <v>545</v>
      </c>
    </row>
    <row r="134" s="2" customFormat="1" ht="24.15" customHeight="1">
      <c r="A134" s="35"/>
      <c r="B134" s="36"/>
      <c r="C134" s="216" t="s">
        <v>151</v>
      </c>
      <c r="D134" s="216" t="s">
        <v>126</v>
      </c>
      <c r="E134" s="217" t="s">
        <v>221</v>
      </c>
      <c r="F134" s="218" t="s">
        <v>222</v>
      </c>
      <c r="G134" s="219" t="s">
        <v>216</v>
      </c>
      <c r="H134" s="220">
        <v>6.7199999999999998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122</v>
      </c>
      <c r="AT134" s="228" t="s">
        <v>126</v>
      </c>
      <c r="AU134" s="228" t="s">
        <v>86</v>
      </c>
      <c r="AY134" s="14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122</v>
      </c>
      <c r="BM134" s="228" t="s">
        <v>546</v>
      </c>
    </row>
    <row r="135" s="2" customFormat="1" ht="24.15" customHeight="1">
      <c r="A135" s="35"/>
      <c r="B135" s="36"/>
      <c r="C135" s="216" t="s">
        <v>155</v>
      </c>
      <c r="D135" s="216" t="s">
        <v>126</v>
      </c>
      <c r="E135" s="217" t="s">
        <v>547</v>
      </c>
      <c r="F135" s="218" t="s">
        <v>548</v>
      </c>
      <c r="G135" s="219" t="s">
        <v>216</v>
      </c>
      <c r="H135" s="220">
        <v>4.9500000000000002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122</v>
      </c>
      <c r="AT135" s="228" t="s">
        <v>126</v>
      </c>
      <c r="AU135" s="228" t="s">
        <v>86</v>
      </c>
      <c r="AY135" s="14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122</v>
      </c>
      <c r="BM135" s="228" t="s">
        <v>549</v>
      </c>
    </row>
    <row r="136" s="2" customFormat="1" ht="24.15" customHeight="1">
      <c r="A136" s="35"/>
      <c r="B136" s="36"/>
      <c r="C136" s="216" t="s">
        <v>159</v>
      </c>
      <c r="D136" s="216" t="s">
        <v>126</v>
      </c>
      <c r="E136" s="217" t="s">
        <v>550</v>
      </c>
      <c r="F136" s="218" t="s">
        <v>551</v>
      </c>
      <c r="G136" s="219" t="s">
        <v>216</v>
      </c>
      <c r="H136" s="220">
        <v>3.6000000000000001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122</v>
      </c>
      <c r="AT136" s="228" t="s">
        <v>126</v>
      </c>
      <c r="AU136" s="228" t="s">
        <v>86</v>
      </c>
      <c r="AY136" s="14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122</v>
      </c>
      <c r="BM136" s="228" t="s">
        <v>552</v>
      </c>
    </row>
    <row r="137" s="2" customFormat="1" ht="14.4" customHeight="1">
      <c r="A137" s="35"/>
      <c r="B137" s="36"/>
      <c r="C137" s="216" t="s">
        <v>163</v>
      </c>
      <c r="D137" s="216" t="s">
        <v>126</v>
      </c>
      <c r="E137" s="217" t="s">
        <v>553</v>
      </c>
      <c r="F137" s="218" t="s">
        <v>554</v>
      </c>
      <c r="G137" s="219" t="s">
        <v>196</v>
      </c>
      <c r="H137" s="220">
        <v>11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0.00084999999999999995</v>
      </c>
      <c r="R137" s="226">
        <f>Q137*H137</f>
        <v>0.0093499999999999989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122</v>
      </c>
      <c r="AT137" s="228" t="s">
        <v>126</v>
      </c>
      <c r="AU137" s="228" t="s">
        <v>86</v>
      </c>
      <c r="AY137" s="14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122</v>
      </c>
      <c r="BM137" s="228" t="s">
        <v>555</v>
      </c>
    </row>
    <row r="138" s="2" customFormat="1" ht="24.15" customHeight="1">
      <c r="A138" s="35"/>
      <c r="B138" s="36"/>
      <c r="C138" s="216" t="s">
        <v>167</v>
      </c>
      <c r="D138" s="216" t="s">
        <v>126</v>
      </c>
      <c r="E138" s="217" t="s">
        <v>556</v>
      </c>
      <c r="F138" s="218" t="s">
        <v>557</v>
      </c>
      <c r="G138" s="219" t="s">
        <v>196</v>
      </c>
      <c r="H138" s="220">
        <v>11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122</v>
      </c>
      <c r="AT138" s="228" t="s">
        <v>126</v>
      </c>
      <c r="AU138" s="228" t="s">
        <v>86</v>
      </c>
      <c r="AY138" s="14" t="s">
        <v>123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122</v>
      </c>
      <c r="BM138" s="228" t="s">
        <v>558</v>
      </c>
    </row>
    <row r="139" s="2" customFormat="1" ht="24.15" customHeight="1">
      <c r="A139" s="35"/>
      <c r="B139" s="36"/>
      <c r="C139" s="216" t="s">
        <v>175</v>
      </c>
      <c r="D139" s="216" t="s">
        <v>126</v>
      </c>
      <c r="E139" s="217" t="s">
        <v>559</v>
      </c>
      <c r="F139" s="218" t="s">
        <v>560</v>
      </c>
      <c r="G139" s="219" t="s">
        <v>216</v>
      </c>
      <c r="H139" s="220">
        <v>8.5500000000000007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122</v>
      </c>
      <c r="AT139" s="228" t="s">
        <v>126</v>
      </c>
      <c r="AU139" s="228" t="s">
        <v>86</v>
      </c>
      <c r="AY139" s="14" t="s">
        <v>123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122</v>
      </c>
      <c r="BM139" s="228" t="s">
        <v>561</v>
      </c>
    </row>
    <row r="140" s="2" customFormat="1" ht="24.15" customHeight="1">
      <c r="A140" s="35"/>
      <c r="B140" s="36"/>
      <c r="C140" s="216" t="s">
        <v>233</v>
      </c>
      <c r="D140" s="216" t="s">
        <v>126</v>
      </c>
      <c r="E140" s="217" t="s">
        <v>266</v>
      </c>
      <c r="F140" s="218" t="s">
        <v>267</v>
      </c>
      <c r="G140" s="219" t="s">
        <v>216</v>
      </c>
      <c r="H140" s="220">
        <v>30.952000000000002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122</v>
      </c>
      <c r="AT140" s="228" t="s">
        <v>126</v>
      </c>
      <c r="AU140" s="228" t="s">
        <v>86</v>
      </c>
      <c r="AY140" s="14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122</v>
      </c>
      <c r="BM140" s="228" t="s">
        <v>562</v>
      </c>
    </row>
    <row r="141" s="2" customFormat="1" ht="24.15" customHeight="1">
      <c r="A141" s="35"/>
      <c r="B141" s="36"/>
      <c r="C141" s="216" t="s">
        <v>238</v>
      </c>
      <c r="D141" s="216" t="s">
        <v>126</v>
      </c>
      <c r="E141" s="217" t="s">
        <v>563</v>
      </c>
      <c r="F141" s="218" t="s">
        <v>564</v>
      </c>
      <c r="G141" s="219" t="s">
        <v>216</v>
      </c>
      <c r="H141" s="220">
        <v>1.7889999999999999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122</v>
      </c>
      <c r="AT141" s="228" t="s">
        <v>126</v>
      </c>
      <c r="AU141" s="228" t="s">
        <v>86</v>
      </c>
      <c r="AY141" s="14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122</v>
      </c>
      <c r="BM141" s="228" t="s">
        <v>565</v>
      </c>
    </row>
    <row r="142" s="2" customFormat="1" ht="14.4" customHeight="1">
      <c r="A142" s="35"/>
      <c r="B142" s="36"/>
      <c r="C142" s="235" t="s">
        <v>8</v>
      </c>
      <c r="D142" s="235" t="s">
        <v>246</v>
      </c>
      <c r="E142" s="236" t="s">
        <v>566</v>
      </c>
      <c r="F142" s="237" t="s">
        <v>282</v>
      </c>
      <c r="G142" s="238" t="s">
        <v>236</v>
      </c>
      <c r="H142" s="239">
        <v>3.4359999999999999</v>
      </c>
      <c r="I142" s="240"/>
      <c r="J142" s="241">
        <f>ROUND(I142*H142,2)</f>
        <v>0</v>
      </c>
      <c r="K142" s="242"/>
      <c r="L142" s="243"/>
      <c r="M142" s="244" t="s">
        <v>1</v>
      </c>
      <c r="N142" s="245" t="s">
        <v>41</v>
      </c>
      <c r="O142" s="88"/>
      <c r="P142" s="226">
        <f>O142*H142</f>
        <v>0</v>
      </c>
      <c r="Q142" s="226">
        <v>1</v>
      </c>
      <c r="R142" s="226">
        <f>Q142*H142</f>
        <v>3.4359999999999999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155</v>
      </c>
      <c r="AT142" s="228" t="s">
        <v>246</v>
      </c>
      <c r="AU142" s="228" t="s">
        <v>86</v>
      </c>
      <c r="AY142" s="14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122</v>
      </c>
      <c r="BM142" s="228" t="s">
        <v>567</v>
      </c>
    </row>
    <row r="143" s="2" customFormat="1" ht="14.4" customHeight="1">
      <c r="A143" s="35"/>
      <c r="B143" s="36"/>
      <c r="C143" s="216" t="s">
        <v>245</v>
      </c>
      <c r="D143" s="216" t="s">
        <v>126</v>
      </c>
      <c r="E143" s="217" t="s">
        <v>568</v>
      </c>
      <c r="F143" s="218" t="s">
        <v>569</v>
      </c>
      <c r="G143" s="219" t="s">
        <v>216</v>
      </c>
      <c r="H143" s="220">
        <v>30.952000000000002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122</v>
      </c>
      <c r="AT143" s="228" t="s">
        <v>126</v>
      </c>
      <c r="AU143" s="228" t="s">
        <v>86</v>
      </c>
      <c r="AY143" s="14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122</v>
      </c>
      <c r="BM143" s="228" t="s">
        <v>570</v>
      </c>
    </row>
    <row r="144" s="2" customFormat="1" ht="24.15" customHeight="1">
      <c r="A144" s="35"/>
      <c r="B144" s="36"/>
      <c r="C144" s="216" t="s">
        <v>251</v>
      </c>
      <c r="D144" s="216" t="s">
        <v>126</v>
      </c>
      <c r="E144" s="217" t="s">
        <v>234</v>
      </c>
      <c r="F144" s="218" t="s">
        <v>235</v>
      </c>
      <c r="G144" s="219" t="s">
        <v>236</v>
      </c>
      <c r="H144" s="220">
        <v>55.713999999999999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122</v>
      </c>
      <c r="AT144" s="228" t="s">
        <v>126</v>
      </c>
      <c r="AU144" s="228" t="s">
        <v>86</v>
      </c>
      <c r="AY144" s="14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122</v>
      </c>
      <c r="BM144" s="228" t="s">
        <v>571</v>
      </c>
    </row>
    <row r="145" s="2" customFormat="1" ht="24.15" customHeight="1">
      <c r="A145" s="35"/>
      <c r="B145" s="36"/>
      <c r="C145" s="216" t="s">
        <v>257</v>
      </c>
      <c r="D145" s="216" t="s">
        <v>126</v>
      </c>
      <c r="E145" s="217" t="s">
        <v>572</v>
      </c>
      <c r="F145" s="218" t="s">
        <v>573</v>
      </c>
      <c r="G145" s="219" t="s">
        <v>216</v>
      </c>
      <c r="H145" s="220">
        <v>7.0999999999999996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122</v>
      </c>
      <c r="AT145" s="228" t="s">
        <v>126</v>
      </c>
      <c r="AU145" s="228" t="s">
        <v>86</v>
      </c>
      <c r="AY145" s="14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122</v>
      </c>
      <c r="BM145" s="228" t="s">
        <v>574</v>
      </c>
    </row>
    <row r="146" s="2" customFormat="1" ht="14.4" customHeight="1">
      <c r="A146" s="35"/>
      <c r="B146" s="36"/>
      <c r="C146" s="235" t="s">
        <v>261</v>
      </c>
      <c r="D146" s="235" t="s">
        <v>246</v>
      </c>
      <c r="E146" s="236" t="s">
        <v>566</v>
      </c>
      <c r="F146" s="237" t="s">
        <v>282</v>
      </c>
      <c r="G146" s="238" t="s">
        <v>236</v>
      </c>
      <c r="H146" s="239">
        <v>13.635999999999999</v>
      </c>
      <c r="I146" s="240"/>
      <c r="J146" s="241">
        <f>ROUND(I146*H146,2)</f>
        <v>0</v>
      </c>
      <c r="K146" s="242"/>
      <c r="L146" s="243"/>
      <c r="M146" s="244" t="s">
        <v>1</v>
      </c>
      <c r="N146" s="245" t="s">
        <v>41</v>
      </c>
      <c r="O146" s="88"/>
      <c r="P146" s="226">
        <f>O146*H146</f>
        <v>0</v>
      </c>
      <c r="Q146" s="226">
        <v>1</v>
      </c>
      <c r="R146" s="226">
        <f>Q146*H146</f>
        <v>13.635999999999999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155</v>
      </c>
      <c r="AT146" s="228" t="s">
        <v>246</v>
      </c>
      <c r="AU146" s="228" t="s">
        <v>86</v>
      </c>
      <c r="AY146" s="14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122</v>
      </c>
      <c r="BM146" s="228" t="s">
        <v>575</v>
      </c>
    </row>
    <row r="147" s="2" customFormat="1" ht="24.15" customHeight="1">
      <c r="A147" s="35"/>
      <c r="B147" s="36"/>
      <c r="C147" s="216" t="s">
        <v>265</v>
      </c>
      <c r="D147" s="216" t="s">
        <v>126</v>
      </c>
      <c r="E147" s="217" t="s">
        <v>576</v>
      </c>
      <c r="F147" s="218" t="s">
        <v>577</v>
      </c>
      <c r="G147" s="219" t="s">
        <v>196</v>
      </c>
      <c r="H147" s="220">
        <v>97.400000000000006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122</v>
      </c>
      <c r="AT147" s="228" t="s">
        <v>126</v>
      </c>
      <c r="AU147" s="228" t="s">
        <v>86</v>
      </c>
      <c r="AY147" s="14" t="s">
        <v>123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122</v>
      </c>
      <c r="BM147" s="228" t="s">
        <v>578</v>
      </c>
    </row>
    <row r="148" s="12" customFormat="1" ht="22.8" customHeight="1">
      <c r="A148" s="12"/>
      <c r="B148" s="200"/>
      <c r="C148" s="201"/>
      <c r="D148" s="202" t="s">
        <v>75</v>
      </c>
      <c r="E148" s="214" t="s">
        <v>86</v>
      </c>
      <c r="F148" s="214" t="s">
        <v>255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P149</f>
        <v>0</v>
      </c>
      <c r="Q148" s="208"/>
      <c r="R148" s="209">
        <f>R149</f>
        <v>40.331000000000003</v>
      </c>
      <c r="S148" s="208"/>
      <c r="T148" s="21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84</v>
      </c>
      <c r="AT148" s="212" t="s">
        <v>75</v>
      </c>
      <c r="AU148" s="212" t="s">
        <v>84</v>
      </c>
      <c r="AY148" s="211" t="s">
        <v>123</v>
      </c>
      <c r="BK148" s="213">
        <f>BK149</f>
        <v>0</v>
      </c>
    </row>
    <row r="149" s="12" customFormat="1" ht="20.88" customHeight="1">
      <c r="A149" s="12"/>
      <c r="B149" s="200"/>
      <c r="C149" s="201"/>
      <c r="D149" s="202" t="s">
        <v>75</v>
      </c>
      <c r="E149" s="214" t="s">
        <v>7</v>
      </c>
      <c r="F149" s="214" t="s">
        <v>256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SUM(P150:P157)</f>
        <v>0</v>
      </c>
      <c r="Q149" s="208"/>
      <c r="R149" s="209">
        <f>SUM(R150:R157)</f>
        <v>40.331000000000003</v>
      </c>
      <c r="S149" s="208"/>
      <c r="T149" s="210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84</v>
      </c>
      <c r="AT149" s="212" t="s">
        <v>75</v>
      </c>
      <c r="AU149" s="212" t="s">
        <v>86</v>
      </c>
      <c r="AY149" s="211" t="s">
        <v>123</v>
      </c>
      <c r="BK149" s="213">
        <f>SUM(BK150:BK157)</f>
        <v>0</v>
      </c>
    </row>
    <row r="150" s="2" customFormat="1" ht="37.8" customHeight="1">
      <c r="A150" s="35"/>
      <c r="B150" s="36"/>
      <c r="C150" s="216" t="s">
        <v>7</v>
      </c>
      <c r="D150" s="216" t="s">
        <v>126</v>
      </c>
      <c r="E150" s="217" t="s">
        <v>258</v>
      </c>
      <c r="F150" s="218" t="s">
        <v>259</v>
      </c>
      <c r="G150" s="219" t="s">
        <v>216</v>
      </c>
      <c r="H150" s="220">
        <v>10.5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122</v>
      </c>
      <c r="AT150" s="228" t="s">
        <v>126</v>
      </c>
      <c r="AU150" s="228" t="s">
        <v>135</v>
      </c>
      <c r="AY150" s="14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122</v>
      </c>
      <c r="BM150" s="228" t="s">
        <v>579</v>
      </c>
    </row>
    <row r="151" s="2" customFormat="1" ht="37.8" customHeight="1">
      <c r="A151" s="35"/>
      <c r="B151" s="36"/>
      <c r="C151" s="216" t="s">
        <v>270</v>
      </c>
      <c r="D151" s="216" t="s">
        <v>126</v>
      </c>
      <c r="E151" s="217" t="s">
        <v>262</v>
      </c>
      <c r="F151" s="218" t="s">
        <v>263</v>
      </c>
      <c r="G151" s="219" t="s">
        <v>216</v>
      </c>
      <c r="H151" s="220">
        <v>10.5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122</v>
      </c>
      <c r="AT151" s="228" t="s">
        <v>126</v>
      </c>
      <c r="AU151" s="228" t="s">
        <v>135</v>
      </c>
      <c r="AY151" s="14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122</v>
      </c>
      <c r="BM151" s="228" t="s">
        <v>580</v>
      </c>
    </row>
    <row r="152" s="2" customFormat="1" ht="24.15" customHeight="1">
      <c r="A152" s="35"/>
      <c r="B152" s="36"/>
      <c r="C152" s="216" t="s">
        <v>272</v>
      </c>
      <c r="D152" s="216" t="s">
        <v>126</v>
      </c>
      <c r="E152" s="217" t="s">
        <v>266</v>
      </c>
      <c r="F152" s="218" t="s">
        <v>267</v>
      </c>
      <c r="G152" s="219" t="s">
        <v>216</v>
      </c>
      <c r="H152" s="220">
        <v>21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122</v>
      </c>
      <c r="AT152" s="228" t="s">
        <v>126</v>
      </c>
      <c r="AU152" s="228" t="s">
        <v>135</v>
      </c>
      <c r="AY152" s="14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122</v>
      </c>
      <c r="BM152" s="228" t="s">
        <v>581</v>
      </c>
    </row>
    <row r="153" s="2" customFormat="1" ht="14.4" customHeight="1">
      <c r="A153" s="35"/>
      <c r="B153" s="36"/>
      <c r="C153" s="216" t="s">
        <v>276</v>
      </c>
      <c r="D153" s="216" t="s">
        <v>126</v>
      </c>
      <c r="E153" s="217" t="s">
        <v>568</v>
      </c>
      <c r="F153" s="218" t="s">
        <v>569</v>
      </c>
      <c r="G153" s="219" t="s">
        <v>216</v>
      </c>
      <c r="H153" s="220">
        <v>21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122</v>
      </c>
      <c r="AT153" s="228" t="s">
        <v>126</v>
      </c>
      <c r="AU153" s="228" t="s">
        <v>135</v>
      </c>
      <c r="AY153" s="14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122</v>
      </c>
      <c r="BM153" s="228" t="s">
        <v>582</v>
      </c>
    </row>
    <row r="154" s="2" customFormat="1" ht="24.15" customHeight="1">
      <c r="A154" s="35"/>
      <c r="B154" s="36"/>
      <c r="C154" s="216" t="s">
        <v>280</v>
      </c>
      <c r="D154" s="216" t="s">
        <v>126</v>
      </c>
      <c r="E154" s="217" t="s">
        <v>234</v>
      </c>
      <c r="F154" s="218" t="s">
        <v>235</v>
      </c>
      <c r="G154" s="219" t="s">
        <v>236</v>
      </c>
      <c r="H154" s="220">
        <v>37.799999999999997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122</v>
      </c>
      <c r="AT154" s="228" t="s">
        <v>126</v>
      </c>
      <c r="AU154" s="228" t="s">
        <v>135</v>
      </c>
      <c r="AY154" s="14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122</v>
      </c>
      <c r="BM154" s="228" t="s">
        <v>583</v>
      </c>
    </row>
    <row r="155" s="2" customFormat="1" ht="14.4" customHeight="1">
      <c r="A155" s="35"/>
      <c r="B155" s="36"/>
      <c r="C155" s="216" t="s">
        <v>285</v>
      </c>
      <c r="D155" s="216" t="s">
        <v>126</v>
      </c>
      <c r="E155" s="217" t="s">
        <v>277</v>
      </c>
      <c r="F155" s="218" t="s">
        <v>278</v>
      </c>
      <c r="G155" s="219" t="s">
        <v>196</v>
      </c>
      <c r="H155" s="220">
        <v>70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122</v>
      </c>
      <c r="AT155" s="228" t="s">
        <v>126</v>
      </c>
      <c r="AU155" s="228" t="s">
        <v>135</v>
      </c>
      <c r="AY155" s="14" t="s">
        <v>123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122</v>
      </c>
      <c r="BM155" s="228" t="s">
        <v>584</v>
      </c>
    </row>
    <row r="156" s="2" customFormat="1" ht="24.15" customHeight="1">
      <c r="A156" s="35"/>
      <c r="B156" s="36"/>
      <c r="C156" s="216" t="s">
        <v>290</v>
      </c>
      <c r="D156" s="216" t="s">
        <v>126</v>
      </c>
      <c r="E156" s="217" t="s">
        <v>273</v>
      </c>
      <c r="F156" s="218" t="s">
        <v>274</v>
      </c>
      <c r="G156" s="219" t="s">
        <v>196</v>
      </c>
      <c r="H156" s="220">
        <v>70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122</v>
      </c>
      <c r="AT156" s="228" t="s">
        <v>126</v>
      </c>
      <c r="AU156" s="228" t="s">
        <v>135</v>
      </c>
      <c r="AY156" s="14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122</v>
      </c>
      <c r="BM156" s="228" t="s">
        <v>585</v>
      </c>
    </row>
    <row r="157" s="2" customFormat="1" ht="14.4" customHeight="1">
      <c r="A157" s="35"/>
      <c r="B157" s="36"/>
      <c r="C157" s="235" t="s">
        <v>294</v>
      </c>
      <c r="D157" s="235" t="s">
        <v>246</v>
      </c>
      <c r="E157" s="236" t="s">
        <v>281</v>
      </c>
      <c r="F157" s="237" t="s">
        <v>282</v>
      </c>
      <c r="G157" s="238" t="s">
        <v>236</v>
      </c>
      <c r="H157" s="239">
        <v>40.331000000000003</v>
      </c>
      <c r="I157" s="240"/>
      <c r="J157" s="241">
        <f>ROUND(I157*H157,2)</f>
        <v>0</v>
      </c>
      <c r="K157" s="242"/>
      <c r="L157" s="243"/>
      <c r="M157" s="244" t="s">
        <v>1</v>
      </c>
      <c r="N157" s="245" t="s">
        <v>41</v>
      </c>
      <c r="O157" s="88"/>
      <c r="P157" s="226">
        <f>O157*H157</f>
        <v>0</v>
      </c>
      <c r="Q157" s="226">
        <v>1</v>
      </c>
      <c r="R157" s="226">
        <f>Q157*H157</f>
        <v>40.331000000000003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155</v>
      </c>
      <c r="AT157" s="228" t="s">
        <v>246</v>
      </c>
      <c r="AU157" s="228" t="s">
        <v>135</v>
      </c>
      <c r="AY157" s="14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122</v>
      </c>
      <c r="BM157" s="228" t="s">
        <v>586</v>
      </c>
    </row>
    <row r="158" s="12" customFormat="1" ht="22.8" customHeight="1">
      <c r="A158" s="12"/>
      <c r="B158" s="200"/>
      <c r="C158" s="201"/>
      <c r="D158" s="202" t="s">
        <v>75</v>
      </c>
      <c r="E158" s="214" t="s">
        <v>143</v>
      </c>
      <c r="F158" s="214" t="s">
        <v>302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SUM(P159:P164)</f>
        <v>0</v>
      </c>
      <c r="Q158" s="208"/>
      <c r="R158" s="209">
        <f>SUM(R159:R164)</f>
        <v>203.84413949999998</v>
      </c>
      <c r="S158" s="208"/>
      <c r="T158" s="210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84</v>
      </c>
      <c r="AT158" s="212" t="s">
        <v>75</v>
      </c>
      <c r="AU158" s="212" t="s">
        <v>84</v>
      </c>
      <c r="AY158" s="211" t="s">
        <v>123</v>
      </c>
      <c r="BK158" s="213">
        <f>SUM(BK159:BK164)</f>
        <v>0</v>
      </c>
    </row>
    <row r="159" s="2" customFormat="1" ht="14.4" customHeight="1">
      <c r="A159" s="35"/>
      <c r="B159" s="36"/>
      <c r="C159" s="216" t="s">
        <v>298</v>
      </c>
      <c r="D159" s="216" t="s">
        <v>126</v>
      </c>
      <c r="E159" s="217" t="s">
        <v>587</v>
      </c>
      <c r="F159" s="218" t="s">
        <v>588</v>
      </c>
      <c r="G159" s="219" t="s">
        <v>196</v>
      </c>
      <c r="H159" s="220">
        <v>102.25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0.378</v>
      </c>
      <c r="R159" s="226">
        <f>Q159*H159</f>
        <v>38.650500000000001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122</v>
      </c>
      <c r="AT159" s="228" t="s">
        <v>126</v>
      </c>
      <c r="AU159" s="228" t="s">
        <v>86</v>
      </c>
      <c r="AY159" s="14" t="s">
        <v>123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122</v>
      </c>
      <c r="BM159" s="228" t="s">
        <v>589</v>
      </c>
    </row>
    <row r="160" s="2" customFormat="1" ht="24.15" customHeight="1">
      <c r="A160" s="35"/>
      <c r="B160" s="36"/>
      <c r="C160" s="216" t="s">
        <v>303</v>
      </c>
      <c r="D160" s="216" t="s">
        <v>126</v>
      </c>
      <c r="E160" s="217" t="s">
        <v>590</v>
      </c>
      <c r="F160" s="218" t="s">
        <v>591</v>
      </c>
      <c r="G160" s="219" t="s">
        <v>196</v>
      </c>
      <c r="H160" s="220">
        <v>102.25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0.39561000000000002</v>
      </c>
      <c r="R160" s="226">
        <f>Q160*H160</f>
        <v>40.451122500000004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122</v>
      </c>
      <c r="AT160" s="228" t="s">
        <v>126</v>
      </c>
      <c r="AU160" s="228" t="s">
        <v>86</v>
      </c>
      <c r="AY160" s="14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122</v>
      </c>
      <c r="BM160" s="228" t="s">
        <v>592</v>
      </c>
    </row>
    <row r="161" s="2" customFormat="1" ht="24.15" customHeight="1">
      <c r="A161" s="35"/>
      <c r="B161" s="36"/>
      <c r="C161" s="216" t="s">
        <v>307</v>
      </c>
      <c r="D161" s="216" t="s">
        <v>126</v>
      </c>
      <c r="E161" s="217" t="s">
        <v>593</v>
      </c>
      <c r="F161" s="218" t="s">
        <v>594</v>
      </c>
      <c r="G161" s="219" t="s">
        <v>196</v>
      </c>
      <c r="H161" s="220">
        <v>89.700000000000003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0.51817000000000002</v>
      </c>
      <c r="R161" s="226">
        <f>Q161*H161</f>
        <v>46.479849000000002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122</v>
      </c>
      <c r="AT161" s="228" t="s">
        <v>126</v>
      </c>
      <c r="AU161" s="228" t="s">
        <v>86</v>
      </c>
      <c r="AY161" s="14" t="s">
        <v>123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122</v>
      </c>
      <c r="BM161" s="228" t="s">
        <v>595</v>
      </c>
    </row>
    <row r="162" s="2" customFormat="1" ht="24.15" customHeight="1">
      <c r="A162" s="35"/>
      <c r="B162" s="36"/>
      <c r="C162" s="216" t="s">
        <v>311</v>
      </c>
      <c r="D162" s="216" t="s">
        <v>126</v>
      </c>
      <c r="E162" s="217" t="s">
        <v>596</v>
      </c>
      <c r="F162" s="218" t="s">
        <v>597</v>
      </c>
      <c r="G162" s="219" t="s">
        <v>196</v>
      </c>
      <c r="H162" s="220">
        <v>89.700000000000003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0.00034000000000000002</v>
      </c>
      <c r="R162" s="226">
        <f>Q162*H162</f>
        <v>0.030498000000000004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122</v>
      </c>
      <c r="AT162" s="228" t="s">
        <v>126</v>
      </c>
      <c r="AU162" s="228" t="s">
        <v>86</v>
      </c>
      <c r="AY162" s="14" t="s">
        <v>123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122</v>
      </c>
      <c r="BM162" s="228" t="s">
        <v>598</v>
      </c>
    </row>
    <row r="163" s="2" customFormat="1" ht="14.4" customHeight="1">
      <c r="A163" s="35"/>
      <c r="B163" s="36"/>
      <c r="C163" s="216" t="s">
        <v>315</v>
      </c>
      <c r="D163" s="216" t="s">
        <v>126</v>
      </c>
      <c r="E163" s="217" t="s">
        <v>599</v>
      </c>
      <c r="F163" s="218" t="s">
        <v>600</v>
      </c>
      <c r="G163" s="219" t="s">
        <v>196</v>
      </c>
      <c r="H163" s="220">
        <v>601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0.00051000000000000004</v>
      </c>
      <c r="R163" s="226">
        <f>Q163*H163</f>
        <v>0.30651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122</v>
      </c>
      <c r="AT163" s="228" t="s">
        <v>126</v>
      </c>
      <c r="AU163" s="228" t="s">
        <v>86</v>
      </c>
      <c r="AY163" s="14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122</v>
      </c>
      <c r="BM163" s="228" t="s">
        <v>601</v>
      </c>
    </row>
    <row r="164" s="2" customFormat="1" ht="24.15" customHeight="1">
      <c r="A164" s="35"/>
      <c r="B164" s="36"/>
      <c r="C164" s="216" t="s">
        <v>319</v>
      </c>
      <c r="D164" s="216" t="s">
        <v>126</v>
      </c>
      <c r="E164" s="217" t="s">
        <v>602</v>
      </c>
      <c r="F164" s="218" t="s">
        <v>603</v>
      </c>
      <c r="G164" s="219" t="s">
        <v>196</v>
      </c>
      <c r="H164" s="220">
        <v>601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0.12966</v>
      </c>
      <c r="R164" s="226">
        <f>Q164*H164</f>
        <v>77.925659999999993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122</v>
      </c>
      <c r="AT164" s="228" t="s">
        <v>126</v>
      </c>
      <c r="AU164" s="228" t="s">
        <v>86</v>
      </c>
      <c r="AY164" s="14" t="s">
        <v>123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122</v>
      </c>
      <c r="BM164" s="228" t="s">
        <v>604</v>
      </c>
    </row>
    <row r="165" s="12" customFormat="1" ht="22.8" customHeight="1">
      <c r="A165" s="12"/>
      <c r="B165" s="200"/>
      <c r="C165" s="201"/>
      <c r="D165" s="202" t="s">
        <v>75</v>
      </c>
      <c r="E165" s="214" t="s">
        <v>155</v>
      </c>
      <c r="F165" s="214" t="s">
        <v>605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SUM(P166:P177)</f>
        <v>0</v>
      </c>
      <c r="Q165" s="208"/>
      <c r="R165" s="209">
        <f>SUM(R166:R177)</f>
        <v>2.528359</v>
      </c>
      <c r="S165" s="208"/>
      <c r="T165" s="210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84</v>
      </c>
      <c r="AT165" s="212" t="s">
        <v>75</v>
      </c>
      <c r="AU165" s="212" t="s">
        <v>84</v>
      </c>
      <c r="AY165" s="211" t="s">
        <v>123</v>
      </c>
      <c r="BK165" s="213">
        <f>SUM(BK166:BK177)</f>
        <v>0</v>
      </c>
    </row>
    <row r="166" s="2" customFormat="1" ht="24.15" customHeight="1">
      <c r="A166" s="35"/>
      <c r="B166" s="36"/>
      <c r="C166" s="216" t="s">
        <v>323</v>
      </c>
      <c r="D166" s="216" t="s">
        <v>126</v>
      </c>
      <c r="E166" s="217" t="s">
        <v>606</v>
      </c>
      <c r="F166" s="218" t="s">
        <v>607</v>
      </c>
      <c r="G166" s="219" t="s">
        <v>288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0.19206999999999999</v>
      </c>
      <c r="R166" s="226">
        <f>Q166*H166</f>
        <v>0.19206999999999999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122</v>
      </c>
      <c r="AT166" s="228" t="s">
        <v>126</v>
      </c>
      <c r="AU166" s="228" t="s">
        <v>86</v>
      </c>
      <c r="AY166" s="14" t="s">
        <v>123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122</v>
      </c>
      <c r="BM166" s="228" t="s">
        <v>608</v>
      </c>
    </row>
    <row r="167" s="2" customFormat="1" ht="24.15" customHeight="1">
      <c r="A167" s="35"/>
      <c r="B167" s="36"/>
      <c r="C167" s="216" t="s">
        <v>327</v>
      </c>
      <c r="D167" s="216" t="s">
        <v>126</v>
      </c>
      <c r="E167" s="217" t="s">
        <v>609</v>
      </c>
      <c r="F167" s="218" t="s">
        <v>610</v>
      </c>
      <c r="G167" s="219" t="s">
        <v>212</v>
      </c>
      <c r="H167" s="220">
        <v>2.2000000000000002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1.0000000000000001E-05</v>
      </c>
      <c r="R167" s="226">
        <f>Q167*H167</f>
        <v>2.2000000000000003E-05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122</v>
      </c>
      <c r="AT167" s="228" t="s">
        <v>126</v>
      </c>
      <c r="AU167" s="228" t="s">
        <v>86</v>
      </c>
      <c r="AY167" s="14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122</v>
      </c>
      <c r="BM167" s="228" t="s">
        <v>611</v>
      </c>
    </row>
    <row r="168" s="2" customFormat="1" ht="24.15" customHeight="1">
      <c r="A168" s="35"/>
      <c r="B168" s="36"/>
      <c r="C168" s="235" t="s">
        <v>331</v>
      </c>
      <c r="D168" s="235" t="s">
        <v>246</v>
      </c>
      <c r="E168" s="236" t="s">
        <v>612</v>
      </c>
      <c r="F168" s="237" t="s">
        <v>613</v>
      </c>
      <c r="G168" s="238" t="s">
        <v>212</v>
      </c>
      <c r="H168" s="239">
        <v>2.2000000000000002</v>
      </c>
      <c r="I168" s="240"/>
      <c r="J168" s="241">
        <f>ROUND(I168*H168,2)</f>
        <v>0</v>
      </c>
      <c r="K168" s="242"/>
      <c r="L168" s="243"/>
      <c r="M168" s="244" t="s">
        <v>1</v>
      </c>
      <c r="N168" s="245" t="s">
        <v>41</v>
      </c>
      <c r="O168" s="88"/>
      <c r="P168" s="226">
        <f>O168*H168</f>
        <v>0</v>
      </c>
      <c r="Q168" s="226">
        <v>0.0028999999999999998</v>
      </c>
      <c r="R168" s="226">
        <f>Q168*H168</f>
        <v>0.0063800000000000003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155</v>
      </c>
      <c r="AT168" s="228" t="s">
        <v>246</v>
      </c>
      <c r="AU168" s="228" t="s">
        <v>86</v>
      </c>
      <c r="AY168" s="14" t="s">
        <v>123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122</v>
      </c>
      <c r="BM168" s="228" t="s">
        <v>614</v>
      </c>
    </row>
    <row r="169" s="2" customFormat="1" ht="24.15" customHeight="1">
      <c r="A169" s="35"/>
      <c r="B169" s="36"/>
      <c r="C169" s="216" t="s">
        <v>335</v>
      </c>
      <c r="D169" s="216" t="s">
        <v>126</v>
      </c>
      <c r="E169" s="217" t="s">
        <v>615</v>
      </c>
      <c r="F169" s="218" t="s">
        <v>616</v>
      </c>
      <c r="G169" s="219" t="s">
        <v>288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0.34089999999999998</v>
      </c>
      <c r="R169" s="226">
        <f>Q169*H169</f>
        <v>0.34089999999999998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122</v>
      </c>
      <c r="AT169" s="228" t="s">
        <v>126</v>
      </c>
      <c r="AU169" s="228" t="s">
        <v>86</v>
      </c>
      <c r="AY169" s="14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122</v>
      </c>
      <c r="BM169" s="228" t="s">
        <v>617</v>
      </c>
    </row>
    <row r="170" s="2" customFormat="1" ht="14.4" customHeight="1">
      <c r="A170" s="35"/>
      <c r="B170" s="36"/>
      <c r="C170" s="235" t="s">
        <v>339</v>
      </c>
      <c r="D170" s="235" t="s">
        <v>246</v>
      </c>
      <c r="E170" s="236" t="s">
        <v>618</v>
      </c>
      <c r="F170" s="237" t="s">
        <v>619</v>
      </c>
      <c r="G170" s="238" t="s">
        <v>288</v>
      </c>
      <c r="H170" s="239">
        <v>1</v>
      </c>
      <c r="I170" s="240"/>
      <c r="J170" s="241">
        <f>ROUND(I170*H170,2)</f>
        <v>0</v>
      </c>
      <c r="K170" s="242"/>
      <c r="L170" s="243"/>
      <c r="M170" s="244" t="s">
        <v>1</v>
      </c>
      <c r="N170" s="245" t="s">
        <v>41</v>
      </c>
      <c r="O170" s="88"/>
      <c r="P170" s="226">
        <f>O170*H170</f>
        <v>0</v>
      </c>
      <c r="Q170" s="226">
        <v>0.10299999999999999</v>
      </c>
      <c r="R170" s="226">
        <f>Q170*H170</f>
        <v>0.10299999999999999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155</v>
      </c>
      <c r="AT170" s="228" t="s">
        <v>246</v>
      </c>
      <c r="AU170" s="228" t="s">
        <v>86</v>
      </c>
      <c r="AY170" s="14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122</v>
      </c>
      <c r="BM170" s="228" t="s">
        <v>620</v>
      </c>
    </row>
    <row r="171" s="2" customFormat="1" ht="14.4" customHeight="1">
      <c r="A171" s="35"/>
      <c r="B171" s="36"/>
      <c r="C171" s="235" t="s">
        <v>343</v>
      </c>
      <c r="D171" s="235" t="s">
        <v>246</v>
      </c>
      <c r="E171" s="236" t="s">
        <v>621</v>
      </c>
      <c r="F171" s="237" t="s">
        <v>622</v>
      </c>
      <c r="G171" s="238" t="s">
        <v>288</v>
      </c>
      <c r="H171" s="239">
        <v>1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41</v>
      </c>
      <c r="O171" s="88"/>
      <c r="P171" s="226">
        <f>O171*H171</f>
        <v>0</v>
      </c>
      <c r="Q171" s="226">
        <v>0.23200000000000001</v>
      </c>
      <c r="R171" s="226">
        <f>Q171*H171</f>
        <v>0.23200000000000001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155</v>
      </c>
      <c r="AT171" s="228" t="s">
        <v>246</v>
      </c>
      <c r="AU171" s="228" t="s">
        <v>86</v>
      </c>
      <c r="AY171" s="14" t="s">
        <v>123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122</v>
      </c>
      <c r="BM171" s="228" t="s">
        <v>623</v>
      </c>
    </row>
    <row r="172" s="2" customFormat="1" ht="24.15" customHeight="1">
      <c r="A172" s="35"/>
      <c r="B172" s="36"/>
      <c r="C172" s="235" t="s">
        <v>347</v>
      </c>
      <c r="D172" s="235" t="s">
        <v>246</v>
      </c>
      <c r="E172" s="236" t="s">
        <v>624</v>
      </c>
      <c r="F172" s="237" t="s">
        <v>625</v>
      </c>
      <c r="G172" s="238" t="s">
        <v>288</v>
      </c>
      <c r="H172" s="239">
        <v>1</v>
      </c>
      <c r="I172" s="240"/>
      <c r="J172" s="241">
        <f>ROUND(I172*H172,2)</f>
        <v>0</v>
      </c>
      <c r="K172" s="242"/>
      <c r="L172" s="243"/>
      <c r="M172" s="244" t="s">
        <v>1</v>
      </c>
      <c r="N172" s="245" t="s">
        <v>41</v>
      </c>
      <c r="O172" s="88"/>
      <c r="P172" s="226">
        <f>O172*H172</f>
        <v>0</v>
      </c>
      <c r="Q172" s="226">
        <v>0.086999999999999994</v>
      </c>
      <c r="R172" s="226">
        <f>Q172*H172</f>
        <v>0.086999999999999994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155</v>
      </c>
      <c r="AT172" s="228" t="s">
        <v>246</v>
      </c>
      <c r="AU172" s="228" t="s">
        <v>86</v>
      </c>
      <c r="AY172" s="14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122</v>
      </c>
      <c r="BM172" s="228" t="s">
        <v>626</v>
      </c>
    </row>
    <row r="173" s="2" customFormat="1" ht="14.4" customHeight="1">
      <c r="A173" s="35"/>
      <c r="B173" s="36"/>
      <c r="C173" s="235" t="s">
        <v>351</v>
      </c>
      <c r="D173" s="235" t="s">
        <v>246</v>
      </c>
      <c r="E173" s="236" t="s">
        <v>627</v>
      </c>
      <c r="F173" s="237" t="s">
        <v>628</v>
      </c>
      <c r="G173" s="238" t="s">
        <v>288</v>
      </c>
      <c r="H173" s="239">
        <v>1</v>
      </c>
      <c r="I173" s="240"/>
      <c r="J173" s="241">
        <f>ROUND(I173*H173,2)</f>
        <v>0</v>
      </c>
      <c r="K173" s="242"/>
      <c r="L173" s="243"/>
      <c r="M173" s="244" t="s">
        <v>1</v>
      </c>
      <c r="N173" s="245" t="s">
        <v>41</v>
      </c>
      <c r="O173" s="88"/>
      <c r="P173" s="226">
        <f>O173*H173</f>
        <v>0</v>
      </c>
      <c r="Q173" s="226">
        <v>0.001</v>
      </c>
      <c r="R173" s="226">
        <f>Q173*H173</f>
        <v>0.001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155</v>
      </c>
      <c r="AT173" s="228" t="s">
        <v>246</v>
      </c>
      <c r="AU173" s="228" t="s">
        <v>86</v>
      </c>
      <c r="AY173" s="14" t="s">
        <v>123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122</v>
      </c>
      <c r="BM173" s="228" t="s">
        <v>629</v>
      </c>
    </row>
    <row r="174" s="2" customFormat="1" ht="24.15" customHeight="1">
      <c r="A174" s="35"/>
      <c r="B174" s="36"/>
      <c r="C174" s="235" t="s">
        <v>353</v>
      </c>
      <c r="D174" s="235" t="s">
        <v>246</v>
      </c>
      <c r="E174" s="236" t="s">
        <v>630</v>
      </c>
      <c r="F174" s="237" t="s">
        <v>631</v>
      </c>
      <c r="G174" s="238" t="s">
        <v>288</v>
      </c>
      <c r="H174" s="239">
        <v>1</v>
      </c>
      <c r="I174" s="240"/>
      <c r="J174" s="241">
        <f>ROUND(I174*H174,2)</f>
        <v>0</v>
      </c>
      <c r="K174" s="242"/>
      <c r="L174" s="243"/>
      <c r="M174" s="244" t="s">
        <v>1</v>
      </c>
      <c r="N174" s="245" t="s">
        <v>41</v>
      </c>
      <c r="O174" s="88"/>
      <c r="P174" s="226">
        <f>O174*H174</f>
        <v>0</v>
      </c>
      <c r="Q174" s="226">
        <v>0.027</v>
      </c>
      <c r="R174" s="226">
        <f>Q174*H174</f>
        <v>0.027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155</v>
      </c>
      <c r="AT174" s="228" t="s">
        <v>246</v>
      </c>
      <c r="AU174" s="228" t="s">
        <v>86</v>
      </c>
      <c r="AY174" s="14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122</v>
      </c>
      <c r="BM174" s="228" t="s">
        <v>632</v>
      </c>
    </row>
    <row r="175" s="2" customFormat="1" ht="14.4" customHeight="1">
      <c r="A175" s="35"/>
      <c r="B175" s="36"/>
      <c r="C175" s="235" t="s">
        <v>358</v>
      </c>
      <c r="D175" s="235" t="s">
        <v>246</v>
      </c>
      <c r="E175" s="236" t="s">
        <v>633</v>
      </c>
      <c r="F175" s="237" t="s">
        <v>634</v>
      </c>
      <c r="G175" s="238" t="s">
        <v>288</v>
      </c>
      <c r="H175" s="239">
        <v>2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41</v>
      </c>
      <c r="O175" s="88"/>
      <c r="P175" s="226">
        <f>O175*H175</f>
        <v>0</v>
      </c>
      <c r="Q175" s="226">
        <v>0.12</v>
      </c>
      <c r="R175" s="226">
        <f>Q175*H175</f>
        <v>0.23999999999999999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155</v>
      </c>
      <c r="AT175" s="228" t="s">
        <v>246</v>
      </c>
      <c r="AU175" s="228" t="s">
        <v>86</v>
      </c>
      <c r="AY175" s="14" t="s">
        <v>123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122</v>
      </c>
      <c r="BM175" s="228" t="s">
        <v>635</v>
      </c>
    </row>
    <row r="176" s="2" customFormat="1" ht="14.4" customHeight="1">
      <c r="A176" s="35"/>
      <c r="B176" s="36"/>
      <c r="C176" s="235" t="s">
        <v>362</v>
      </c>
      <c r="D176" s="235" t="s">
        <v>246</v>
      </c>
      <c r="E176" s="236" t="s">
        <v>636</v>
      </c>
      <c r="F176" s="237" t="s">
        <v>637</v>
      </c>
      <c r="G176" s="238" t="s">
        <v>288</v>
      </c>
      <c r="H176" s="239">
        <v>1</v>
      </c>
      <c r="I176" s="240"/>
      <c r="J176" s="241">
        <f>ROUND(I176*H176,2)</f>
        <v>0</v>
      </c>
      <c r="K176" s="242"/>
      <c r="L176" s="243"/>
      <c r="M176" s="244" t="s">
        <v>1</v>
      </c>
      <c r="N176" s="245" t="s">
        <v>41</v>
      </c>
      <c r="O176" s="88"/>
      <c r="P176" s="226">
        <f>O176*H176</f>
        <v>0</v>
      </c>
      <c r="Q176" s="226">
        <v>0.058000000000000003</v>
      </c>
      <c r="R176" s="226">
        <f>Q176*H176</f>
        <v>0.058000000000000003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155</v>
      </c>
      <c r="AT176" s="228" t="s">
        <v>246</v>
      </c>
      <c r="AU176" s="228" t="s">
        <v>86</v>
      </c>
      <c r="AY176" s="14" t="s">
        <v>123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122</v>
      </c>
      <c r="BM176" s="228" t="s">
        <v>638</v>
      </c>
    </row>
    <row r="177" s="2" customFormat="1" ht="24.15" customHeight="1">
      <c r="A177" s="35"/>
      <c r="B177" s="36"/>
      <c r="C177" s="216" t="s">
        <v>366</v>
      </c>
      <c r="D177" s="216" t="s">
        <v>126</v>
      </c>
      <c r="E177" s="217" t="s">
        <v>639</v>
      </c>
      <c r="F177" s="218" t="s">
        <v>640</v>
      </c>
      <c r="G177" s="219" t="s">
        <v>216</v>
      </c>
      <c r="H177" s="220">
        <v>0.55000000000000004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2.2563399999999998</v>
      </c>
      <c r="R177" s="226">
        <f>Q177*H177</f>
        <v>1.2409870000000001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122</v>
      </c>
      <c r="AT177" s="228" t="s">
        <v>126</v>
      </c>
      <c r="AU177" s="228" t="s">
        <v>86</v>
      </c>
      <c r="AY177" s="14" t="s">
        <v>123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122</v>
      </c>
      <c r="BM177" s="228" t="s">
        <v>641</v>
      </c>
    </row>
    <row r="178" s="12" customFormat="1" ht="22.8" customHeight="1">
      <c r="A178" s="12"/>
      <c r="B178" s="200"/>
      <c r="C178" s="201"/>
      <c r="D178" s="202" t="s">
        <v>75</v>
      </c>
      <c r="E178" s="214" t="s">
        <v>159</v>
      </c>
      <c r="F178" s="214" t="s">
        <v>357</v>
      </c>
      <c r="G178" s="201"/>
      <c r="H178" s="201"/>
      <c r="I178" s="204"/>
      <c r="J178" s="215">
        <f>BK178</f>
        <v>0</v>
      </c>
      <c r="K178" s="201"/>
      <c r="L178" s="206"/>
      <c r="M178" s="207"/>
      <c r="N178" s="208"/>
      <c r="O178" s="208"/>
      <c r="P178" s="209">
        <f>SUM(P179:P182)</f>
        <v>0</v>
      </c>
      <c r="Q178" s="208"/>
      <c r="R178" s="209">
        <f>SUM(R179:R182)</f>
        <v>0.0082799999999999992</v>
      </c>
      <c r="S178" s="208"/>
      <c r="T178" s="210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84</v>
      </c>
      <c r="AT178" s="212" t="s">
        <v>75</v>
      </c>
      <c r="AU178" s="212" t="s">
        <v>84</v>
      </c>
      <c r="AY178" s="211" t="s">
        <v>123</v>
      </c>
      <c r="BK178" s="213">
        <f>SUM(BK179:BK182)</f>
        <v>0</v>
      </c>
    </row>
    <row r="179" s="2" customFormat="1" ht="24.15" customHeight="1">
      <c r="A179" s="35"/>
      <c r="B179" s="36"/>
      <c r="C179" s="216" t="s">
        <v>370</v>
      </c>
      <c r="D179" s="216" t="s">
        <v>126</v>
      </c>
      <c r="E179" s="217" t="s">
        <v>642</v>
      </c>
      <c r="F179" s="218" t="s">
        <v>643</v>
      </c>
      <c r="G179" s="219" t="s">
        <v>212</v>
      </c>
      <c r="H179" s="220">
        <v>40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8.0000000000000007E-05</v>
      </c>
      <c r="R179" s="226">
        <f>Q179*H179</f>
        <v>0.0032000000000000002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122</v>
      </c>
      <c r="AT179" s="228" t="s">
        <v>126</v>
      </c>
      <c r="AU179" s="228" t="s">
        <v>86</v>
      </c>
      <c r="AY179" s="14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122</v>
      </c>
      <c r="BM179" s="228" t="s">
        <v>644</v>
      </c>
    </row>
    <row r="180" s="2" customFormat="1" ht="24.15" customHeight="1">
      <c r="A180" s="35"/>
      <c r="B180" s="36"/>
      <c r="C180" s="216" t="s">
        <v>374</v>
      </c>
      <c r="D180" s="216" t="s">
        <v>126</v>
      </c>
      <c r="E180" s="217" t="s">
        <v>645</v>
      </c>
      <c r="F180" s="218" t="s">
        <v>646</v>
      </c>
      <c r="G180" s="219" t="s">
        <v>212</v>
      </c>
      <c r="H180" s="220">
        <v>15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0.00014999999999999999</v>
      </c>
      <c r="R180" s="226">
        <f>Q180*H180</f>
        <v>0.0022499999999999998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122</v>
      </c>
      <c r="AT180" s="228" t="s">
        <v>126</v>
      </c>
      <c r="AU180" s="228" t="s">
        <v>86</v>
      </c>
      <c r="AY180" s="14" t="s">
        <v>123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122</v>
      </c>
      <c r="BM180" s="228" t="s">
        <v>647</v>
      </c>
    </row>
    <row r="181" s="2" customFormat="1" ht="24.15" customHeight="1">
      <c r="A181" s="35"/>
      <c r="B181" s="36"/>
      <c r="C181" s="216" t="s">
        <v>378</v>
      </c>
      <c r="D181" s="216" t="s">
        <v>126</v>
      </c>
      <c r="E181" s="217" t="s">
        <v>648</v>
      </c>
      <c r="F181" s="218" t="s">
        <v>649</v>
      </c>
      <c r="G181" s="219" t="s">
        <v>212</v>
      </c>
      <c r="H181" s="220">
        <v>35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5.0000000000000002E-05</v>
      </c>
      <c r="R181" s="226">
        <f>Q181*H181</f>
        <v>0.00175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122</v>
      </c>
      <c r="AT181" s="228" t="s">
        <v>126</v>
      </c>
      <c r="AU181" s="228" t="s">
        <v>86</v>
      </c>
      <c r="AY181" s="14" t="s">
        <v>123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122</v>
      </c>
      <c r="BM181" s="228" t="s">
        <v>650</v>
      </c>
    </row>
    <row r="182" s="2" customFormat="1" ht="24.15" customHeight="1">
      <c r="A182" s="35"/>
      <c r="B182" s="36"/>
      <c r="C182" s="216" t="s">
        <v>382</v>
      </c>
      <c r="D182" s="216" t="s">
        <v>126</v>
      </c>
      <c r="E182" s="217" t="s">
        <v>651</v>
      </c>
      <c r="F182" s="218" t="s">
        <v>652</v>
      </c>
      <c r="G182" s="219" t="s">
        <v>196</v>
      </c>
      <c r="H182" s="220">
        <v>1.8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0.00059999999999999995</v>
      </c>
      <c r="R182" s="226">
        <f>Q182*H182</f>
        <v>0.00108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122</v>
      </c>
      <c r="AT182" s="228" t="s">
        <v>126</v>
      </c>
      <c r="AU182" s="228" t="s">
        <v>86</v>
      </c>
      <c r="AY182" s="14" t="s">
        <v>123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122</v>
      </c>
      <c r="BM182" s="228" t="s">
        <v>653</v>
      </c>
    </row>
    <row r="183" s="12" customFormat="1" ht="22.8" customHeight="1">
      <c r="A183" s="12"/>
      <c r="B183" s="200"/>
      <c r="C183" s="201"/>
      <c r="D183" s="202" t="s">
        <v>75</v>
      </c>
      <c r="E183" s="214" t="s">
        <v>470</v>
      </c>
      <c r="F183" s="214" t="s">
        <v>471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SUM(P184:P191)</f>
        <v>0</v>
      </c>
      <c r="Q183" s="208"/>
      <c r="R183" s="209">
        <f>SUM(R184:R191)</f>
        <v>0</v>
      </c>
      <c r="S183" s="208"/>
      <c r="T183" s="210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84</v>
      </c>
      <c r="AT183" s="212" t="s">
        <v>75</v>
      </c>
      <c r="AU183" s="212" t="s">
        <v>84</v>
      </c>
      <c r="AY183" s="211" t="s">
        <v>123</v>
      </c>
      <c r="BK183" s="213">
        <f>SUM(BK184:BK191)</f>
        <v>0</v>
      </c>
    </row>
    <row r="184" s="2" customFormat="1" ht="14.4" customHeight="1">
      <c r="A184" s="35"/>
      <c r="B184" s="36"/>
      <c r="C184" s="216" t="s">
        <v>386</v>
      </c>
      <c r="D184" s="216" t="s">
        <v>126</v>
      </c>
      <c r="E184" s="217" t="s">
        <v>473</v>
      </c>
      <c r="F184" s="218" t="s">
        <v>474</v>
      </c>
      <c r="G184" s="219" t="s">
        <v>236</v>
      </c>
      <c r="H184" s="220">
        <v>111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122</v>
      </c>
      <c r="AT184" s="228" t="s">
        <v>126</v>
      </c>
      <c r="AU184" s="228" t="s">
        <v>86</v>
      </c>
      <c r="AY184" s="14" t="s">
        <v>123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122</v>
      </c>
      <c r="BM184" s="228" t="s">
        <v>654</v>
      </c>
    </row>
    <row r="185" s="2" customFormat="1" ht="24.15" customHeight="1">
      <c r="A185" s="35"/>
      <c r="B185" s="36"/>
      <c r="C185" s="216" t="s">
        <v>390</v>
      </c>
      <c r="D185" s="216" t="s">
        <v>126</v>
      </c>
      <c r="E185" s="217" t="s">
        <v>477</v>
      </c>
      <c r="F185" s="218" t="s">
        <v>478</v>
      </c>
      <c r="G185" s="219" t="s">
        <v>236</v>
      </c>
      <c r="H185" s="220">
        <v>666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122</v>
      </c>
      <c r="AT185" s="228" t="s">
        <v>126</v>
      </c>
      <c r="AU185" s="228" t="s">
        <v>86</v>
      </c>
      <c r="AY185" s="14" t="s">
        <v>123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122</v>
      </c>
      <c r="BM185" s="228" t="s">
        <v>655</v>
      </c>
    </row>
    <row r="186" s="2" customFormat="1" ht="14.4" customHeight="1">
      <c r="A186" s="35"/>
      <c r="B186" s="36"/>
      <c r="C186" s="216" t="s">
        <v>394</v>
      </c>
      <c r="D186" s="216" t="s">
        <v>126</v>
      </c>
      <c r="E186" s="217" t="s">
        <v>481</v>
      </c>
      <c r="F186" s="218" t="s">
        <v>482</v>
      </c>
      <c r="G186" s="219" t="s">
        <v>236</v>
      </c>
      <c r="H186" s="220">
        <v>2.3780000000000001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122</v>
      </c>
      <c r="AT186" s="228" t="s">
        <v>126</v>
      </c>
      <c r="AU186" s="228" t="s">
        <v>86</v>
      </c>
      <c r="AY186" s="14" t="s">
        <v>123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122</v>
      </c>
      <c r="BM186" s="228" t="s">
        <v>656</v>
      </c>
    </row>
    <row r="187" s="2" customFormat="1" ht="24.15" customHeight="1">
      <c r="A187" s="35"/>
      <c r="B187" s="36"/>
      <c r="C187" s="216" t="s">
        <v>398</v>
      </c>
      <c r="D187" s="216" t="s">
        <v>126</v>
      </c>
      <c r="E187" s="217" t="s">
        <v>485</v>
      </c>
      <c r="F187" s="218" t="s">
        <v>486</v>
      </c>
      <c r="G187" s="219" t="s">
        <v>236</v>
      </c>
      <c r="H187" s="220">
        <v>14.268000000000001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122</v>
      </c>
      <c r="AT187" s="228" t="s">
        <v>126</v>
      </c>
      <c r="AU187" s="228" t="s">
        <v>86</v>
      </c>
      <c r="AY187" s="14" t="s">
        <v>123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122</v>
      </c>
      <c r="BM187" s="228" t="s">
        <v>657</v>
      </c>
    </row>
    <row r="188" s="2" customFormat="1" ht="24.15" customHeight="1">
      <c r="A188" s="35"/>
      <c r="B188" s="36"/>
      <c r="C188" s="216" t="s">
        <v>402</v>
      </c>
      <c r="D188" s="216" t="s">
        <v>126</v>
      </c>
      <c r="E188" s="217" t="s">
        <v>497</v>
      </c>
      <c r="F188" s="218" t="s">
        <v>498</v>
      </c>
      <c r="G188" s="219" t="s">
        <v>236</v>
      </c>
      <c r="H188" s="220">
        <v>113.378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122</v>
      </c>
      <c r="AT188" s="228" t="s">
        <v>126</v>
      </c>
      <c r="AU188" s="228" t="s">
        <v>86</v>
      </c>
      <c r="AY188" s="14" t="s">
        <v>123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122</v>
      </c>
      <c r="BM188" s="228" t="s">
        <v>658</v>
      </c>
    </row>
    <row r="189" s="2" customFormat="1" ht="24.15" customHeight="1">
      <c r="A189" s="35"/>
      <c r="B189" s="36"/>
      <c r="C189" s="216" t="s">
        <v>406</v>
      </c>
      <c r="D189" s="216" t="s">
        <v>126</v>
      </c>
      <c r="E189" s="217" t="s">
        <v>505</v>
      </c>
      <c r="F189" s="218" t="s">
        <v>506</v>
      </c>
      <c r="G189" s="219" t="s">
        <v>236</v>
      </c>
      <c r="H189" s="220">
        <v>2.3780000000000001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122</v>
      </c>
      <c r="AT189" s="228" t="s">
        <v>126</v>
      </c>
      <c r="AU189" s="228" t="s">
        <v>86</v>
      </c>
      <c r="AY189" s="14" t="s">
        <v>123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122</v>
      </c>
      <c r="BM189" s="228" t="s">
        <v>659</v>
      </c>
    </row>
    <row r="190" s="2" customFormat="1" ht="37.8" customHeight="1">
      <c r="A190" s="35"/>
      <c r="B190" s="36"/>
      <c r="C190" s="216" t="s">
        <v>410</v>
      </c>
      <c r="D190" s="216" t="s">
        <v>126</v>
      </c>
      <c r="E190" s="217" t="s">
        <v>660</v>
      </c>
      <c r="F190" s="218" t="s">
        <v>661</v>
      </c>
      <c r="G190" s="219" t="s">
        <v>236</v>
      </c>
      <c r="H190" s="220">
        <v>87.046000000000006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122</v>
      </c>
      <c r="AT190" s="228" t="s">
        <v>126</v>
      </c>
      <c r="AU190" s="228" t="s">
        <v>86</v>
      </c>
      <c r="AY190" s="14" t="s">
        <v>123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122</v>
      </c>
      <c r="BM190" s="228" t="s">
        <v>662</v>
      </c>
    </row>
    <row r="191" s="2" customFormat="1" ht="24.15" customHeight="1">
      <c r="A191" s="35"/>
      <c r="B191" s="36"/>
      <c r="C191" s="216" t="s">
        <v>414</v>
      </c>
      <c r="D191" s="216" t="s">
        <v>126</v>
      </c>
      <c r="E191" s="217" t="s">
        <v>509</v>
      </c>
      <c r="F191" s="218" t="s">
        <v>510</v>
      </c>
      <c r="G191" s="219" t="s">
        <v>236</v>
      </c>
      <c r="H191" s="220">
        <v>23.954000000000001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122</v>
      </c>
      <c r="AT191" s="228" t="s">
        <v>126</v>
      </c>
      <c r="AU191" s="228" t="s">
        <v>86</v>
      </c>
      <c r="AY191" s="14" t="s">
        <v>123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122</v>
      </c>
      <c r="BM191" s="228" t="s">
        <v>663</v>
      </c>
    </row>
    <row r="192" s="12" customFormat="1" ht="22.8" customHeight="1">
      <c r="A192" s="12"/>
      <c r="B192" s="200"/>
      <c r="C192" s="201"/>
      <c r="D192" s="202" t="s">
        <v>75</v>
      </c>
      <c r="E192" s="214" t="s">
        <v>512</v>
      </c>
      <c r="F192" s="214" t="s">
        <v>513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P193</f>
        <v>0</v>
      </c>
      <c r="Q192" s="208"/>
      <c r="R192" s="209">
        <f>R193</f>
        <v>0</v>
      </c>
      <c r="S192" s="208"/>
      <c r="T192" s="210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84</v>
      </c>
      <c r="AT192" s="212" t="s">
        <v>75</v>
      </c>
      <c r="AU192" s="212" t="s">
        <v>84</v>
      </c>
      <c r="AY192" s="211" t="s">
        <v>123</v>
      </c>
      <c r="BK192" s="213">
        <f>BK193</f>
        <v>0</v>
      </c>
    </row>
    <row r="193" s="2" customFormat="1" ht="24.15" customHeight="1">
      <c r="A193" s="35"/>
      <c r="B193" s="36"/>
      <c r="C193" s="216" t="s">
        <v>418</v>
      </c>
      <c r="D193" s="216" t="s">
        <v>126</v>
      </c>
      <c r="E193" s="217" t="s">
        <v>664</v>
      </c>
      <c r="F193" s="218" t="s">
        <v>665</v>
      </c>
      <c r="G193" s="219" t="s">
        <v>236</v>
      </c>
      <c r="H193" s="220">
        <v>263.82600000000002</v>
      </c>
      <c r="I193" s="221"/>
      <c r="J193" s="222">
        <f>ROUND(I193*H193,2)</f>
        <v>0</v>
      </c>
      <c r="K193" s="223"/>
      <c r="L193" s="41"/>
      <c r="M193" s="230" t="s">
        <v>1</v>
      </c>
      <c r="N193" s="231" t="s">
        <v>41</v>
      </c>
      <c r="O193" s="232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122</v>
      </c>
      <c r="AT193" s="228" t="s">
        <v>126</v>
      </c>
      <c r="AU193" s="228" t="s">
        <v>86</v>
      </c>
      <c r="AY193" s="14" t="s">
        <v>123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122</v>
      </c>
      <c r="BM193" s="228" t="s">
        <v>666</v>
      </c>
    </row>
    <row r="194" s="2" customFormat="1" ht="6.96" customHeight="1">
      <c r="A194" s="35"/>
      <c r="B194" s="63"/>
      <c r="C194" s="64"/>
      <c r="D194" s="64"/>
      <c r="E194" s="64"/>
      <c r="F194" s="64"/>
      <c r="G194" s="64"/>
      <c r="H194" s="64"/>
      <c r="I194" s="64"/>
      <c r="J194" s="64"/>
      <c r="K194" s="64"/>
      <c r="L194" s="41"/>
      <c r="M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</sheetData>
  <sheetProtection sheet="1" autoFilter="0" formatColumns="0" formatRows="0" objects="1" scenarios="1" spinCount="100000" saltValue="vdfeXJ22btCX/y/0OuLH1aCJZUoX0TYSebNQQsY9pJjCn1s5yY3as6OhWsQ5WrKaqvD/IVmPnTnKsRkW8DNFzg==" hashValue="VBeL/4AimXS2kxHu9VI4VQsngMeJbqls7AaO9r342BQmhL6L9u+s1rUhIxzQ9hwDGv2l9TmyVwk5n7MPBi6VHg==" algorithmName="SHA-512" password="CC35"/>
  <autoFilter ref="C124:K19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Autobusová zastávka na Trnci_PDPS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667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3. 6. 2021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ROUND((SUM(BE122:BE150)),  2)</f>
        <v>0</v>
      </c>
      <c r="G33" s="35"/>
      <c r="H33" s="35"/>
      <c r="I33" s="152">
        <v>0.20999999999999999</v>
      </c>
      <c r="J33" s="151">
        <f>ROUND(((SUM(BE122:BE150))*I33),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ROUND((SUM(BF122:BF150)),  2)</f>
        <v>0</v>
      </c>
      <c r="G34" s="35"/>
      <c r="H34" s="35"/>
      <c r="I34" s="152">
        <v>0.14999999999999999</v>
      </c>
      <c r="J34" s="151">
        <f>ROUND(((SUM(BF122:BF150))*I34),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ROUND((SUM(BG122:BG150)),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ROUND((SUM(BH122:BH150)),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ROUND((SUM(BI122:BI150)),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Autobusová zastávka na Trnci_PDPS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202 - Opěrná zeď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Trnec</v>
      </c>
      <c r="G89" s="37"/>
      <c r="H89" s="37"/>
      <c r="I89" s="29" t="s">
        <v>22</v>
      </c>
      <c r="J89" s="76" t="str">
        <f>IF(J12="","",J12)</f>
        <v>3. 6. 2021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Tišnov</v>
      </c>
      <c r="G91" s="37"/>
      <c r="H91" s="37"/>
      <c r="I91" s="29" t="s">
        <v>30</v>
      </c>
      <c r="J91" s="33" t="str">
        <f>E21</f>
        <v>Ing. Adolf Jebavý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Nela Kolková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668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181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182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184</v>
      </c>
      <c r="E100" s="185"/>
      <c r="F100" s="185"/>
      <c r="G100" s="185"/>
      <c r="H100" s="185"/>
      <c r="I100" s="185"/>
      <c r="J100" s="186">
        <f>J138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186</v>
      </c>
      <c r="E101" s="185"/>
      <c r="F101" s="185"/>
      <c r="G101" s="185"/>
      <c r="H101" s="185"/>
      <c r="I101" s="185"/>
      <c r="J101" s="186">
        <f>J143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188</v>
      </c>
      <c r="E102" s="185"/>
      <c r="F102" s="185"/>
      <c r="G102" s="185"/>
      <c r="H102" s="185"/>
      <c r="I102" s="185"/>
      <c r="J102" s="186">
        <f>J149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108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Autobusová zastávka na Trnci_PDPS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97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SO 202 - Opěrná zeď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Trnec</v>
      </c>
      <c r="G116" s="37"/>
      <c r="H116" s="37"/>
      <c r="I116" s="29" t="s">
        <v>22</v>
      </c>
      <c r="J116" s="76" t="str">
        <f>IF(J12="","",J12)</f>
        <v>3. 6. 2021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>Město Tišnov</v>
      </c>
      <c r="G118" s="37"/>
      <c r="H118" s="37"/>
      <c r="I118" s="29" t="s">
        <v>30</v>
      </c>
      <c r="J118" s="33" t="str">
        <f>E21</f>
        <v>Ing. Adolf Jebavý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33</v>
      </c>
      <c r="J119" s="33" t="str">
        <f>E24</f>
        <v>Nela Kolková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109</v>
      </c>
      <c r="D121" s="191" t="s">
        <v>61</v>
      </c>
      <c r="E121" s="191" t="s">
        <v>57</v>
      </c>
      <c r="F121" s="191" t="s">
        <v>58</v>
      </c>
      <c r="G121" s="191" t="s">
        <v>110</v>
      </c>
      <c r="H121" s="191" t="s">
        <v>111</v>
      </c>
      <c r="I121" s="191" t="s">
        <v>112</v>
      </c>
      <c r="J121" s="192" t="s">
        <v>101</v>
      </c>
      <c r="K121" s="193" t="s">
        <v>113</v>
      </c>
      <c r="L121" s="194"/>
      <c r="M121" s="97" t="s">
        <v>1</v>
      </c>
      <c r="N121" s="98" t="s">
        <v>40</v>
      </c>
      <c r="O121" s="98" t="s">
        <v>114</v>
      </c>
      <c r="P121" s="98" t="s">
        <v>115</v>
      </c>
      <c r="Q121" s="98" t="s">
        <v>116</v>
      </c>
      <c r="R121" s="98" t="s">
        <v>117</v>
      </c>
      <c r="S121" s="98" t="s">
        <v>118</v>
      </c>
      <c r="T121" s="99" t="s">
        <v>119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120</v>
      </c>
      <c r="D122" s="37"/>
      <c r="E122" s="37"/>
      <c r="F122" s="37"/>
      <c r="G122" s="37"/>
      <c r="H122" s="37"/>
      <c r="I122" s="37"/>
      <c r="J122" s="195">
        <f>BK122</f>
        <v>0</v>
      </c>
      <c r="K122" s="37"/>
      <c r="L122" s="41"/>
      <c r="M122" s="100"/>
      <c r="N122" s="196"/>
      <c r="O122" s="101"/>
      <c r="P122" s="197">
        <f>P123</f>
        <v>0</v>
      </c>
      <c r="Q122" s="101"/>
      <c r="R122" s="197">
        <f>R123</f>
        <v>508.26153700000003</v>
      </c>
      <c r="S122" s="101"/>
      <c r="T122" s="198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103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75</v>
      </c>
      <c r="E123" s="203" t="s">
        <v>191</v>
      </c>
      <c r="F123" s="203" t="s">
        <v>669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P124+P135+P138+P143+P149</f>
        <v>0</v>
      </c>
      <c r="Q123" s="208"/>
      <c r="R123" s="209">
        <f>R124+R135+R138+R143+R149</f>
        <v>508.26153700000003</v>
      </c>
      <c r="S123" s="208"/>
      <c r="T123" s="210">
        <f>T124+T135+T138+T143+T149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84</v>
      </c>
      <c r="AT123" s="212" t="s">
        <v>75</v>
      </c>
      <c r="AU123" s="212" t="s">
        <v>76</v>
      </c>
      <c r="AY123" s="211" t="s">
        <v>123</v>
      </c>
      <c r="BK123" s="213">
        <f>BK124+BK135+BK138+BK143+BK149</f>
        <v>0</v>
      </c>
    </row>
    <row r="124" s="12" customFormat="1" ht="22.8" customHeight="1">
      <c r="A124" s="12"/>
      <c r="B124" s="200"/>
      <c r="C124" s="201"/>
      <c r="D124" s="202" t="s">
        <v>75</v>
      </c>
      <c r="E124" s="214" t="s">
        <v>84</v>
      </c>
      <c r="F124" s="214" t="s">
        <v>193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SUM(P125:P134)</f>
        <v>0</v>
      </c>
      <c r="Q124" s="208"/>
      <c r="R124" s="209">
        <f>SUM(R125:R134)</f>
        <v>180.71899999999999</v>
      </c>
      <c r="S124" s="208"/>
      <c r="T124" s="210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84</v>
      </c>
      <c r="AT124" s="212" t="s">
        <v>75</v>
      </c>
      <c r="AU124" s="212" t="s">
        <v>84</v>
      </c>
      <c r="AY124" s="211" t="s">
        <v>123</v>
      </c>
      <c r="BK124" s="213">
        <f>SUM(BK125:BK134)</f>
        <v>0</v>
      </c>
    </row>
    <row r="125" s="2" customFormat="1" ht="24.15" customHeight="1">
      <c r="A125" s="35"/>
      <c r="B125" s="36"/>
      <c r="C125" s="216" t="s">
        <v>84</v>
      </c>
      <c r="D125" s="216" t="s">
        <v>126</v>
      </c>
      <c r="E125" s="217" t="s">
        <v>550</v>
      </c>
      <c r="F125" s="218" t="s">
        <v>551</v>
      </c>
      <c r="G125" s="219" t="s">
        <v>216</v>
      </c>
      <c r="H125" s="220">
        <v>0.75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122</v>
      </c>
      <c r="AT125" s="228" t="s">
        <v>126</v>
      </c>
      <c r="AU125" s="228" t="s">
        <v>86</v>
      </c>
      <c r="AY125" s="14" t="s">
        <v>123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122</v>
      </c>
      <c r="BM125" s="228" t="s">
        <v>670</v>
      </c>
    </row>
    <row r="126" s="2" customFormat="1" ht="24.15" customHeight="1">
      <c r="A126" s="35"/>
      <c r="B126" s="36"/>
      <c r="C126" s="216" t="s">
        <v>86</v>
      </c>
      <c r="D126" s="216" t="s">
        <v>126</v>
      </c>
      <c r="E126" s="217" t="s">
        <v>559</v>
      </c>
      <c r="F126" s="218" t="s">
        <v>560</v>
      </c>
      <c r="G126" s="219" t="s">
        <v>216</v>
      </c>
      <c r="H126" s="220">
        <v>0.75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122</v>
      </c>
      <c r="AT126" s="228" t="s">
        <v>126</v>
      </c>
      <c r="AU126" s="228" t="s">
        <v>86</v>
      </c>
      <c r="AY126" s="14" t="s">
        <v>123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122</v>
      </c>
      <c r="BM126" s="228" t="s">
        <v>671</v>
      </c>
    </row>
    <row r="127" s="2" customFormat="1" ht="24.15" customHeight="1">
      <c r="A127" s="35"/>
      <c r="B127" s="36"/>
      <c r="C127" s="216" t="s">
        <v>135</v>
      </c>
      <c r="D127" s="216" t="s">
        <v>126</v>
      </c>
      <c r="E127" s="217" t="s">
        <v>672</v>
      </c>
      <c r="F127" s="218" t="s">
        <v>673</v>
      </c>
      <c r="G127" s="219" t="s">
        <v>216</v>
      </c>
      <c r="H127" s="220">
        <v>0.75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122</v>
      </c>
      <c r="AT127" s="228" t="s">
        <v>126</v>
      </c>
      <c r="AU127" s="228" t="s">
        <v>86</v>
      </c>
      <c r="AY127" s="14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122</v>
      </c>
      <c r="BM127" s="228" t="s">
        <v>674</v>
      </c>
    </row>
    <row r="128" s="2" customFormat="1" ht="24.15" customHeight="1">
      <c r="A128" s="35"/>
      <c r="B128" s="36"/>
      <c r="C128" s="216" t="s">
        <v>122</v>
      </c>
      <c r="D128" s="216" t="s">
        <v>126</v>
      </c>
      <c r="E128" s="217" t="s">
        <v>675</v>
      </c>
      <c r="F128" s="218" t="s">
        <v>676</v>
      </c>
      <c r="G128" s="219" t="s">
        <v>216</v>
      </c>
      <c r="H128" s="220">
        <v>93.349999999999994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122</v>
      </c>
      <c r="AT128" s="228" t="s">
        <v>126</v>
      </c>
      <c r="AU128" s="228" t="s">
        <v>86</v>
      </c>
      <c r="AY128" s="14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122</v>
      </c>
      <c r="BM128" s="228" t="s">
        <v>677</v>
      </c>
    </row>
    <row r="129" s="2" customFormat="1" ht="14.4" customHeight="1">
      <c r="A129" s="35"/>
      <c r="B129" s="36"/>
      <c r="C129" s="235" t="s">
        <v>143</v>
      </c>
      <c r="D129" s="235" t="s">
        <v>246</v>
      </c>
      <c r="E129" s="236" t="s">
        <v>566</v>
      </c>
      <c r="F129" s="237" t="s">
        <v>282</v>
      </c>
      <c r="G129" s="238" t="s">
        <v>236</v>
      </c>
      <c r="H129" s="239">
        <v>179.279</v>
      </c>
      <c r="I129" s="240"/>
      <c r="J129" s="241">
        <f>ROUND(I129*H129,2)</f>
        <v>0</v>
      </c>
      <c r="K129" s="242"/>
      <c r="L129" s="243"/>
      <c r="M129" s="244" t="s">
        <v>1</v>
      </c>
      <c r="N129" s="245" t="s">
        <v>41</v>
      </c>
      <c r="O129" s="88"/>
      <c r="P129" s="226">
        <f>O129*H129</f>
        <v>0</v>
      </c>
      <c r="Q129" s="226">
        <v>1</v>
      </c>
      <c r="R129" s="226">
        <f>Q129*H129</f>
        <v>179.279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155</v>
      </c>
      <c r="AT129" s="228" t="s">
        <v>246</v>
      </c>
      <c r="AU129" s="228" t="s">
        <v>86</v>
      </c>
      <c r="AY129" s="14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122</v>
      </c>
      <c r="BM129" s="228" t="s">
        <v>678</v>
      </c>
    </row>
    <row r="130" s="2" customFormat="1" ht="14.4" customHeight="1">
      <c r="A130" s="35"/>
      <c r="B130" s="36"/>
      <c r="C130" s="216" t="s">
        <v>147</v>
      </c>
      <c r="D130" s="216" t="s">
        <v>126</v>
      </c>
      <c r="E130" s="217" t="s">
        <v>230</v>
      </c>
      <c r="F130" s="218" t="s">
        <v>231</v>
      </c>
      <c r="G130" s="219" t="s">
        <v>216</v>
      </c>
      <c r="H130" s="220">
        <v>0.75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122</v>
      </c>
      <c r="AT130" s="228" t="s">
        <v>126</v>
      </c>
      <c r="AU130" s="228" t="s">
        <v>86</v>
      </c>
      <c r="AY130" s="14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122</v>
      </c>
      <c r="BM130" s="228" t="s">
        <v>679</v>
      </c>
    </row>
    <row r="131" s="2" customFormat="1" ht="24.15" customHeight="1">
      <c r="A131" s="35"/>
      <c r="B131" s="36"/>
      <c r="C131" s="216" t="s">
        <v>151</v>
      </c>
      <c r="D131" s="216" t="s">
        <v>126</v>
      </c>
      <c r="E131" s="217" t="s">
        <v>234</v>
      </c>
      <c r="F131" s="218" t="s">
        <v>235</v>
      </c>
      <c r="G131" s="219" t="s">
        <v>236</v>
      </c>
      <c r="H131" s="220">
        <v>1.3500000000000001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122</v>
      </c>
      <c r="AT131" s="228" t="s">
        <v>126</v>
      </c>
      <c r="AU131" s="228" t="s">
        <v>86</v>
      </c>
      <c r="AY131" s="14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122</v>
      </c>
      <c r="BM131" s="228" t="s">
        <v>680</v>
      </c>
    </row>
    <row r="132" s="2" customFormat="1" ht="24.15" customHeight="1">
      <c r="A132" s="35"/>
      <c r="B132" s="36"/>
      <c r="C132" s="216" t="s">
        <v>155</v>
      </c>
      <c r="D132" s="216" t="s">
        <v>126</v>
      </c>
      <c r="E132" s="217" t="s">
        <v>572</v>
      </c>
      <c r="F132" s="218" t="s">
        <v>573</v>
      </c>
      <c r="G132" s="219" t="s">
        <v>216</v>
      </c>
      <c r="H132" s="220">
        <v>0.75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122</v>
      </c>
      <c r="AT132" s="228" t="s">
        <v>126</v>
      </c>
      <c r="AU132" s="228" t="s">
        <v>86</v>
      </c>
      <c r="AY132" s="14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122</v>
      </c>
      <c r="BM132" s="228" t="s">
        <v>681</v>
      </c>
    </row>
    <row r="133" s="2" customFormat="1" ht="14.4" customHeight="1">
      <c r="A133" s="35"/>
      <c r="B133" s="36"/>
      <c r="C133" s="235" t="s">
        <v>159</v>
      </c>
      <c r="D133" s="235" t="s">
        <v>246</v>
      </c>
      <c r="E133" s="236" t="s">
        <v>682</v>
      </c>
      <c r="F133" s="237" t="s">
        <v>683</v>
      </c>
      <c r="G133" s="238" t="s">
        <v>236</v>
      </c>
      <c r="H133" s="239">
        <v>1.44</v>
      </c>
      <c r="I133" s="240"/>
      <c r="J133" s="241">
        <f>ROUND(I133*H133,2)</f>
        <v>0</v>
      </c>
      <c r="K133" s="242"/>
      <c r="L133" s="243"/>
      <c r="M133" s="244" t="s">
        <v>1</v>
      </c>
      <c r="N133" s="245" t="s">
        <v>41</v>
      </c>
      <c r="O133" s="88"/>
      <c r="P133" s="226">
        <f>O133*H133</f>
        <v>0</v>
      </c>
      <c r="Q133" s="226">
        <v>1</v>
      </c>
      <c r="R133" s="226">
        <f>Q133*H133</f>
        <v>1.44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155</v>
      </c>
      <c r="AT133" s="228" t="s">
        <v>246</v>
      </c>
      <c r="AU133" s="228" t="s">
        <v>86</v>
      </c>
      <c r="AY133" s="14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122</v>
      </c>
      <c r="BM133" s="228" t="s">
        <v>684</v>
      </c>
    </row>
    <row r="134" s="2" customFormat="1" ht="24.15" customHeight="1">
      <c r="A134" s="35"/>
      <c r="B134" s="36"/>
      <c r="C134" s="216" t="s">
        <v>163</v>
      </c>
      <c r="D134" s="216" t="s">
        <v>126</v>
      </c>
      <c r="E134" s="217" t="s">
        <v>576</v>
      </c>
      <c r="F134" s="218" t="s">
        <v>577</v>
      </c>
      <c r="G134" s="219" t="s">
        <v>196</v>
      </c>
      <c r="H134" s="220">
        <v>72.799999999999997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122</v>
      </c>
      <c r="AT134" s="228" t="s">
        <v>126</v>
      </c>
      <c r="AU134" s="228" t="s">
        <v>86</v>
      </c>
      <c r="AY134" s="14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122</v>
      </c>
      <c r="BM134" s="228" t="s">
        <v>685</v>
      </c>
    </row>
    <row r="135" s="12" customFormat="1" ht="22.8" customHeight="1">
      <c r="A135" s="12"/>
      <c r="B135" s="200"/>
      <c r="C135" s="201"/>
      <c r="D135" s="202" t="s">
        <v>75</v>
      </c>
      <c r="E135" s="214" t="s">
        <v>86</v>
      </c>
      <c r="F135" s="214" t="s">
        <v>255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SUM(P136:P137)</f>
        <v>0</v>
      </c>
      <c r="Q135" s="208"/>
      <c r="R135" s="209">
        <f>SUM(R136:R137)</f>
        <v>51.86842</v>
      </c>
      <c r="S135" s="208"/>
      <c r="T135" s="21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84</v>
      </c>
      <c r="AT135" s="212" t="s">
        <v>75</v>
      </c>
      <c r="AU135" s="212" t="s">
        <v>84</v>
      </c>
      <c r="AY135" s="211" t="s">
        <v>123</v>
      </c>
      <c r="BK135" s="213">
        <f>SUM(BK136:BK137)</f>
        <v>0</v>
      </c>
    </row>
    <row r="136" s="2" customFormat="1" ht="24.15" customHeight="1">
      <c r="A136" s="35"/>
      <c r="B136" s="36"/>
      <c r="C136" s="216" t="s">
        <v>167</v>
      </c>
      <c r="D136" s="216" t="s">
        <v>126</v>
      </c>
      <c r="E136" s="217" t="s">
        <v>686</v>
      </c>
      <c r="F136" s="218" t="s">
        <v>687</v>
      </c>
      <c r="G136" s="219" t="s">
        <v>212</v>
      </c>
      <c r="H136" s="220">
        <v>58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0.00048999999999999998</v>
      </c>
      <c r="R136" s="226">
        <f>Q136*H136</f>
        <v>0.028420000000000001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122</v>
      </c>
      <c r="AT136" s="228" t="s">
        <v>126</v>
      </c>
      <c r="AU136" s="228" t="s">
        <v>86</v>
      </c>
      <c r="AY136" s="14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122</v>
      </c>
      <c r="BM136" s="228" t="s">
        <v>688</v>
      </c>
    </row>
    <row r="137" s="2" customFormat="1" ht="24.15" customHeight="1">
      <c r="A137" s="35"/>
      <c r="B137" s="36"/>
      <c r="C137" s="216" t="s">
        <v>175</v>
      </c>
      <c r="D137" s="216" t="s">
        <v>126</v>
      </c>
      <c r="E137" s="217" t="s">
        <v>689</v>
      </c>
      <c r="F137" s="218" t="s">
        <v>690</v>
      </c>
      <c r="G137" s="219" t="s">
        <v>216</v>
      </c>
      <c r="H137" s="220">
        <v>24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2.1600000000000001</v>
      </c>
      <c r="R137" s="226">
        <f>Q137*H137</f>
        <v>51.840000000000003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122</v>
      </c>
      <c r="AT137" s="228" t="s">
        <v>126</v>
      </c>
      <c r="AU137" s="228" t="s">
        <v>86</v>
      </c>
      <c r="AY137" s="14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122</v>
      </c>
      <c r="BM137" s="228" t="s">
        <v>691</v>
      </c>
    </row>
    <row r="138" s="12" customFormat="1" ht="22.8" customHeight="1">
      <c r="A138" s="12"/>
      <c r="B138" s="200"/>
      <c r="C138" s="201"/>
      <c r="D138" s="202" t="s">
        <v>75</v>
      </c>
      <c r="E138" s="214" t="s">
        <v>135</v>
      </c>
      <c r="F138" s="214" t="s">
        <v>284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SUM(P139:P142)</f>
        <v>0</v>
      </c>
      <c r="Q138" s="208"/>
      <c r="R138" s="209">
        <f>SUM(R139:R142)</f>
        <v>275.44850200000002</v>
      </c>
      <c r="S138" s="208"/>
      <c r="T138" s="21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84</v>
      </c>
      <c r="AT138" s="212" t="s">
        <v>75</v>
      </c>
      <c r="AU138" s="212" t="s">
        <v>84</v>
      </c>
      <c r="AY138" s="211" t="s">
        <v>123</v>
      </c>
      <c r="BK138" s="213">
        <f>SUM(BK139:BK142)</f>
        <v>0</v>
      </c>
    </row>
    <row r="139" s="2" customFormat="1" ht="24.15" customHeight="1">
      <c r="A139" s="35"/>
      <c r="B139" s="36"/>
      <c r="C139" s="216" t="s">
        <v>233</v>
      </c>
      <c r="D139" s="216" t="s">
        <v>126</v>
      </c>
      <c r="E139" s="217" t="s">
        <v>692</v>
      </c>
      <c r="F139" s="218" t="s">
        <v>693</v>
      </c>
      <c r="G139" s="219" t="s">
        <v>216</v>
      </c>
      <c r="H139" s="220">
        <v>119.7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2.2998799999999999</v>
      </c>
      <c r="R139" s="226">
        <f>Q139*H139</f>
        <v>275.295636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122</v>
      </c>
      <c r="AT139" s="228" t="s">
        <v>126</v>
      </c>
      <c r="AU139" s="228" t="s">
        <v>86</v>
      </c>
      <c r="AY139" s="14" t="s">
        <v>123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122</v>
      </c>
      <c r="BM139" s="228" t="s">
        <v>694</v>
      </c>
    </row>
    <row r="140" s="2" customFormat="1" ht="14.4" customHeight="1">
      <c r="A140" s="35"/>
      <c r="B140" s="36"/>
      <c r="C140" s="216" t="s">
        <v>238</v>
      </c>
      <c r="D140" s="216" t="s">
        <v>126</v>
      </c>
      <c r="E140" s="217" t="s">
        <v>695</v>
      </c>
      <c r="F140" s="218" t="s">
        <v>696</v>
      </c>
      <c r="G140" s="219" t="s">
        <v>212</v>
      </c>
      <c r="H140" s="220">
        <v>22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122</v>
      </c>
      <c r="AT140" s="228" t="s">
        <v>126</v>
      </c>
      <c r="AU140" s="228" t="s">
        <v>86</v>
      </c>
      <c r="AY140" s="14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122</v>
      </c>
      <c r="BM140" s="228" t="s">
        <v>697</v>
      </c>
    </row>
    <row r="141" s="2" customFormat="1" ht="14.4" customHeight="1">
      <c r="A141" s="35"/>
      <c r="B141" s="36"/>
      <c r="C141" s="235" t="s">
        <v>8</v>
      </c>
      <c r="D141" s="235" t="s">
        <v>246</v>
      </c>
      <c r="E141" s="236" t="s">
        <v>698</v>
      </c>
      <c r="F141" s="237" t="s">
        <v>699</v>
      </c>
      <c r="G141" s="238" t="s">
        <v>216</v>
      </c>
      <c r="H141" s="239">
        <v>0.27500000000000002</v>
      </c>
      <c r="I141" s="240"/>
      <c r="J141" s="241">
        <f>ROUND(I141*H141,2)</f>
        <v>0</v>
      </c>
      <c r="K141" s="242"/>
      <c r="L141" s="243"/>
      <c r="M141" s="244" t="s">
        <v>1</v>
      </c>
      <c r="N141" s="245" t="s">
        <v>41</v>
      </c>
      <c r="O141" s="88"/>
      <c r="P141" s="226">
        <f>O141*H141</f>
        <v>0</v>
      </c>
      <c r="Q141" s="226">
        <v>0.55000000000000004</v>
      </c>
      <c r="R141" s="226">
        <f>Q141*H141</f>
        <v>0.15125000000000002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155</v>
      </c>
      <c r="AT141" s="228" t="s">
        <v>246</v>
      </c>
      <c r="AU141" s="228" t="s">
        <v>86</v>
      </c>
      <c r="AY141" s="14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122</v>
      </c>
      <c r="BM141" s="228" t="s">
        <v>700</v>
      </c>
    </row>
    <row r="142" s="2" customFormat="1" ht="14.4" customHeight="1">
      <c r="A142" s="35"/>
      <c r="B142" s="36"/>
      <c r="C142" s="235" t="s">
        <v>245</v>
      </c>
      <c r="D142" s="235" t="s">
        <v>246</v>
      </c>
      <c r="E142" s="236" t="s">
        <v>701</v>
      </c>
      <c r="F142" s="237" t="s">
        <v>702</v>
      </c>
      <c r="G142" s="238" t="s">
        <v>703</v>
      </c>
      <c r="H142" s="239">
        <v>4.04</v>
      </c>
      <c r="I142" s="240"/>
      <c r="J142" s="241">
        <f>ROUND(I142*H142,2)</f>
        <v>0</v>
      </c>
      <c r="K142" s="242"/>
      <c r="L142" s="243"/>
      <c r="M142" s="244" t="s">
        <v>1</v>
      </c>
      <c r="N142" s="245" t="s">
        <v>41</v>
      </c>
      <c r="O142" s="88"/>
      <c r="P142" s="226">
        <f>O142*H142</f>
        <v>0</v>
      </c>
      <c r="Q142" s="226">
        <v>0.00040000000000000002</v>
      </c>
      <c r="R142" s="226">
        <f>Q142*H142</f>
        <v>0.001616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155</v>
      </c>
      <c r="AT142" s="228" t="s">
        <v>246</v>
      </c>
      <c r="AU142" s="228" t="s">
        <v>86</v>
      </c>
      <c r="AY142" s="14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122</v>
      </c>
      <c r="BM142" s="228" t="s">
        <v>704</v>
      </c>
    </row>
    <row r="143" s="12" customFormat="1" ht="22.8" customHeight="1">
      <c r="A143" s="12"/>
      <c r="B143" s="200"/>
      <c r="C143" s="201"/>
      <c r="D143" s="202" t="s">
        <v>75</v>
      </c>
      <c r="E143" s="214" t="s">
        <v>159</v>
      </c>
      <c r="F143" s="214" t="s">
        <v>357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SUM(P144:P148)</f>
        <v>0</v>
      </c>
      <c r="Q143" s="208"/>
      <c r="R143" s="209">
        <f>SUM(R144:R148)</f>
        <v>0.22561499999999998</v>
      </c>
      <c r="S143" s="208"/>
      <c r="T143" s="21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84</v>
      </c>
      <c r="AT143" s="212" t="s">
        <v>75</v>
      </c>
      <c r="AU143" s="212" t="s">
        <v>84</v>
      </c>
      <c r="AY143" s="211" t="s">
        <v>123</v>
      </c>
      <c r="BK143" s="213">
        <f>SUM(BK144:BK148)</f>
        <v>0</v>
      </c>
    </row>
    <row r="144" s="2" customFormat="1" ht="24.15" customHeight="1">
      <c r="A144" s="35"/>
      <c r="B144" s="36"/>
      <c r="C144" s="216" t="s">
        <v>251</v>
      </c>
      <c r="D144" s="216" t="s">
        <v>126</v>
      </c>
      <c r="E144" s="217" t="s">
        <v>705</v>
      </c>
      <c r="F144" s="218" t="s">
        <v>706</v>
      </c>
      <c r="G144" s="219" t="s">
        <v>196</v>
      </c>
      <c r="H144" s="220">
        <v>134.5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0.00046999999999999999</v>
      </c>
      <c r="R144" s="226">
        <f>Q144*H144</f>
        <v>0.063214999999999993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122</v>
      </c>
      <c r="AT144" s="228" t="s">
        <v>126</v>
      </c>
      <c r="AU144" s="228" t="s">
        <v>86</v>
      </c>
      <c r="AY144" s="14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122</v>
      </c>
      <c r="BM144" s="228" t="s">
        <v>707</v>
      </c>
    </row>
    <row r="145" s="2" customFormat="1" ht="24.15" customHeight="1">
      <c r="A145" s="35"/>
      <c r="B145" s="36"/>
      <c r="C145" s="216" t="s">
        <v>257</v>
      </c>
      <c r="D145" s="216" t="s">
        <v>126</v>
      </c>
      <c r="E145" s="217" t="s">
        <v>708</v>
      </c>
      <c r="F145" s="218" t="s">
        <v>709</v>
      </c>
      <c r="G145" s="219" t="s">
        <v>288</v>
      </c>
      <c r="H145" s="220">
        <v>24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0.00014999999999999999</v>
      </c>
      <c r="R145" s="226">
        <f>Q145*H145</f>
        <v>0.0035999999999999999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122</v>
      </c>
      <c r="AT145" s="228" t="s">
        <v>126</v>
      </c>
      <c r="AU145" s="228" t="s">
        <v>86</v>
      </c>
      <c r="AY145" s="14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122</v>
      </c>
      <c r="BM145" s="228" t="s">
        <v>710</v>
      </c>
    </row>
    <row r="146" s="2" customFormat="1" ht="14.4" customHeight="1">
      <c r="A146" s="35"/>
      <c r="B146" s="36"/>
      <c r="C146" s="235" t="s">
        <v>261</v>
      </c>
      <c r="D146" s="235" t="s">
        <v>246</v>
      </c>
      <c r="E146" s="236" t="s">
        <v>711</v>
      </c>
      <c r="F146" s="237" t="s">
        <v>712</v>
      </c>
      <c r="G146" s="238" t="s">
        <v>236</v>
      </c>
      <c r="H146" s="239">
        <v>0.028000000000000001</v>
      </c>
      <c r="I146" s="240"/>
      <c r="J146" s="241">
        <f>ROUND(I146*H146,2)</f>
        <v>0</v>
      </c>
      <c r="K146" s="242"/>
      <c r="L146" s="243"/>
      <c r="M146" s="244" t="s">
        <v>1</v>
      </c>
      <c r="N146" s="245" t="s">
        <v>41</v>
      </c>
      <c r="O146" s="88"/>
      <c r="P146" s="226">
        <f>O146*H146</f>
        <v>0</v>
      </c>
      <c r="Q146" s="226">
        <v>1</v>
      </c>
      <c r="R146" s="226">
        <f>Q146*H146</f>
        <v>0.028000000000000001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155</v>
      </c>
      <c r="AT146" s="228" t="s">
        <v>246</v>
      </c>
      <c r="AU146" s="228" t="s">
        <v>86</v>
      </c>
      <c r="AY146" s="14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122</v>
      </c>
      <c r="BM146" s="228" t="s">
        <v>713</v>
      </c>
    </row>
    <row r="147" s="2" customFormat="1" ht="14.4" customHeight="1">
      <c r="A147" s="35"/>
      <c r="B147" s="36"/>
      <c r="C147" s="235" t="s">
        <v>265</v>
      </c>
      <c r="D147" s="235" t="s">
        <v>246</v>
      </c>
      <c r="E147" s="236" t="s">
        <v>714</v>
      </c>
      <c r="F147" s="237" t="s">
        <v>715</v>
      </c>
      <c r="G147" s="238" t="s">
        <v>236</v>
      </c>
      <c r="H147" s="239">
        <v>0.129</v>
      </c>
      <c r="I147" s="240"/>
      <c r="J147" s="241">
        <f>ROUND(I147*H147,2)</f>
        <v>0</v>
      </c>
      <c r="K147" s="242"/>
      <c r="L147" s="243"/>
      <c r="M147" s="244" t="s">
        <v>1</v>
      </c>
      <c r="N147" s="245" t="s">
        <v>41</v>
      </c>
      <c r="O147" s="88"/>
      <c r="P147" s="226">
        <f>O147*H147</f>
        <v>0</v>
      </c>
      <c r="Q147" s="226">
        <v>1</v>
      </c>
      <c r="R147" s="226">
        <f>Q147*H147</f>
        <v>0.129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155</v>
      </c>
      <c r="AT147" s="228" t="s">
        <v>246</v>
      </c>
      <c r="AU147" s="228" t="s">
        <v>86</v>
      </c>
      <c r="AY147" s="14" t="s">
        <v>123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122</v>
      </c>
      <c r="BM147" s="228" t="s">
        <v>716</v>
      </c>
    </row>
    <row r="148" s="2" customFormat="1" ht="24.15" customHeight="1">
      <c r="A148" s="35"/>
      <c r="B148" s="36"/>
      <c r="C148" s="216" t="s">
        <v>7</v>
      </c>
      <c r="D148" s="216" t="s">
        <v>126</v>
      </c>
      <c r="E148" s="217" t="s">
        <v>708</v>
      </c>
      <c r="F148" s="218" t="s">
        <v>709</v>
      </c>
      <c r="G148" s="219" t="s">
        <v>288</v>
      </c>
      <c r="H148" s="220">
        <v>12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0.00014999999999999999</v>
      </c>
      <c r="R148" s="226">
        <f>Q148*H148</f>
        <v>0.0018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122</v>
      </c>
      <c r="AT148" s="228" t="s">
        <v>126</v>
      </c>
      <c r="AU148" s="228" t="s">
        <v>86</v>
      </c>
      <c r="AY148" s="14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122</v>
      </c>
      <c r="BM148" s="228" t="s">
        <v>717</v>
      </c>
    </row>
    <row r="149" s="12" customFormat="1" ht="22.8" customHeight="1">
      <c r="A149" s="12"/>
      <c r="B149" s="200"/>
      <c r="C149" s="201"/>
      <c r="D149" s="202" t="s">
        <v>75</v>
      </c>
      <c r="E149" s="214" t="s">
        <v>512</v>
      </c>
      <c r="F149" s="214" t="s">
        <v>513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84</v>
      </c>
      <c r="AT149" s="212" t="s">
        <v>75</v>
      </c>
      <c r="AU149" s="212" t="s">
        <v>84</v>
      </c>
      <c r="AY149" s="211" t="s">
        <v>123</v>
      </c>
      <c r="BK149" s="213">
        <f>BK150</f>
        <v>0</v>
      </c>
    </row>
    <row r="150" s="2" customFormat="1" ht="24.15" customHeight="1">
      <c r="A150" s="35"/>
      <c r="B150" s="36"/>
      <c r="C150" s="216" t="s">
        <v>270</v>
      </c>
      <c r="D150" s="216" t="s">
        <v>126</v>
      </c>
      <c r="E150" s="217" t="s">
        <v>718</v>
      </c>
      <c r="F150" s="218" t="s">
        <v>719</v>
      </c>
      <c r="G150" s="219" t="s">
        <v>236</v>
      </c>
      <c r="H150" s="220">
        <v>508.262</v>
      </c>
      <c r="I150" s="221"/>
      <c r="J150" s="222">
        <f>ROUND(I150*H150,2)</f>
        <v>0</v>
      </c>
      <c r="K150" s="223"/>
      <c r="L150" s="41"/>
      <c r="M150" s="230" t="s">
        <v>1</v>
      </c>
      <c r="N150" s="231" t="s">
        <v>41</v>
      </c>
      <c r="O150" s="232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122</v>
      </c>
      <c r="AT150" s="228" t="s">
        <v>126</v>
      </c>
      <c r="AU150" s="228" t="s">
        <v>86</v>
      </c>
      <c r="AY150" s="14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122</v>
      </c>
      <c r="BM150" s="228" t="s">
        <v>720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0l7F3WGloji+cwGD+lZEg4TfhQMhknMjHqCGkxAQ1Ic+jCuYoyZZFk3vpDSwGrXCnNPk90vwpoHE4xVRpMHlcQ==" hashValue="xM5RhStuHsZDoEdRzpZHGh4zBGl6rIRISzmE/9Pbf87dBbugS2MApzxxMObbEdQl2TWW6Z0V38HtoJAPxtG3hQ==" algorithmName="SHA-512" password="CC35"/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Halva Martin</dc:creator>
  <cp:lastModifiedBy>Halva Martin</cp:lastModifiedBy>
  <dcterms:created xsi:type="dcterms:W3CDTF">2021-06-04T08:17:58Z</dcterms:created>
  <dcterms:modified xsi:type="dcterms:W3CDTF">2021-06-04T08:18:03Z</dcterms:modified>
</cp:coreProperties>
</file>